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03256517\Desktop\"/>
    </mc:Choice>
  </mc:AlternateContent>
  <xr:revisionPtr revIDLastSave="0" documentId="8_{5217AA15-E0F8-451E-8E70-53D6CFCF37A2}" xr6:coauthVersionLast="47" xr6:coauthVersionMax="47" xr10:uidLastSave="{00000000-0000-0000-0000-000000000000}"/>
  <bookViews>
    <workbookView xWindow="530" yWindow="340" windowWidth="16980" windowHeight="9150" firstSheet="1" activeTab="1" xr2:uid="{00000000-000D-0000-FFFF-FFFF00000000}"/>
  </bookViews>
  <sheets>
    <sheet name="Valinnat" sheetId="1" r:id="rId1"/>
    <sheet name="Ohjeet" sheetId="2" r:id="rId2"/>
    <sheet name="Kryptoriippuvuudet" sheetId="5" r:id="rId3"/>
    <sheet name="Kryptoketteryys" sheetId="6" r:id="rId4"/>
    <sheet name="Toimittajat" sheetId="7" r:id="rId5"/>
    <sheet name="Riskit" sheetId="8" r:id="rId6"/>
    <sheet name="Itsearvio" sheetId="9" r:id="rId7"/>
    <sheet name="Toimenpiteet" sheetId="10" r:id="rId8"/>
    <sheet name="Onnistumiskriteerit" sheetId="11" r:id="rId9"/>
    <sheet name="Yhteenveto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2" l="1"/>
  <c r="G14" i="12"/>
  <c r="G13" i="12"/>
  <c r="G12" i="12"/>
  <c r="G11" i="12"/>
  <c r="G10" i="12"/>
  <c r="B10" i="12"/>
  <c r="G9" i="12"/>
  <c r="B9" i="12"/>
  <c r="G8" i="12"/>
  <c r="B8" i="12"/>
  <c r="G7" i="12"/>
  <c r="B7" i="12"/>
  <c r="G6" i="12"/>
  <c r="B6" i="12"/>
  <c r="E15" i="9"/>
  <c r="E14" i="9"/>
  <c r="E13" i="9"/>
  <c r="E12" i="9"/>
  <c r="E11" i="9"/>
  <c r="E10" i="9"/>
  <c r="E9" i="9"/>
  <c r="E8" i="9"/>
  <c r="E7" i="9"/>
  <c r="E6" i="9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</calcChain>
</file>

<file path=xl/sharedStrings.xml><?xml version="1.0" encoding="utf-8"?>
<sst xmlns="http://schemas.openxmlformats.org/spreadsheetml/2006/main" count="240" uniqueCount="207">
  <si>
    <t>Kriittisyys</t>
  </si>
  <si>
    <t>Tila</t>
  </si>
  <si>
    <t>Todennäköisyys</t>
  </si>
  <si>
    <t>Vaikutus</t>
  </si>
  <si>
    <t>Kypsyystaso</t>
  </si>
  <si>
    <t>Suojaustarve</t>
  </si>
  <si>
    <t>Matala</t>
  </si>
  <si>
    <t>Ei aloitettu</t>
  </si>
  <si>
    <t>1 - Erittäin pieni</t>
  </si>
  <si>
    <t>1 - Vähäinen</t>
  </si>
  <si>
    <t>0 - Ei tunnistettu</t>
  </si>
  <si>
    <t>Salassapito</t>
  </si>
  <si>
    <t>Keskitaso</t>
  </si>
  <si>
    <t>Suunnitteilla</t>
  </si>
  <si>
    <t>2 - Pieni</t>
  </si>
  <si>
    <t>2 - Kohtalainen</t>
  </si>
  <si>
    <t>1 - Yleinen ymmärrys</t>
  </si>
  <si>
    <t>Eheys</t>
  </si>
  <si>
    <t>Korkea</t>
  </si>
  <si>
    <t>Käynnissä</t>
  </si>
  <si>
    <t>3 - Mahdollinen</t>
  </si>
  <si>
    <t>3 - Merkittävä</t>
  </si>
  <si>
    <t>2 - Tunnistettu</t>
  </si>
  <si>
    <t>Aitous</t>
  </si>
  <si>
    <t>Erittäin korkea</t>
  </si>
  <si>
    <t>Valmis</t>
  </si>
  <si>
    <t>4 - Todennäköinen</t>
  </si>
  <si>
    <t>4 - Vakava</t>
  </si>
  <si>
    <t>3 - Suunnitelma ja vastuut</t>
  </si>
  <si>
    <t>Saatavuus</t>
  </si>
  <si>
    <t>Seurannassa</t>
  </si>
  <si>
    <t>5 - Erittäin todennäköinen</t>
  </si>
  <si>
    <t>5 - Kriittinen</t>
  </si>
  <si>
    <t>4 - Testattu ja kehitetty</t>
  </si>
  <si>
    <t>Todistusvoima</t>
  </si>
  <si>
    <t>Keskeytetty</t>
  </si>
  <si>
    <t>Ei sovellu</t>
  </si>
  <si>
    <t>Kvanttiturvallisuus – syventävä työkirja</t>
  </si>
  <si>
    <r>
      <rPr>
        <b/>
        <sz val="11"/>
        <rFont val="Calibri"/>
        <family val="2"/>
      </rPr>
      <t>Huom.</t>
    </r>
    <r>
      <rPr>
        <sz val="11"/>
        <rFont val="Calibri"/>
        <family val="2"/>
      </rPr>
      <t>Täytetty työkirja sisältää organisaationne tietojärjestelmien turvajärjestelyjä koskevaa tietoa. Käsitelkää sitä luottamuksellisena organisaationne tietoturvaluokituksen mukaisesti. Viranomaisten luokitettelussa aineisto on tyypillisesti julkisuuslain nojalla salassa pidettävää.</t>
    </r>
  </si>
  <si>
    <t>Välilehdet ja niiden käyttö</t>
  </si>
  <si>
    <t>Kryptoriippuvuudet</t>
  </si>
  <si>
    <t>Kirjatkaa, missä kryptografiaa käytetään ja mitä menetelmiä tunnetaan. Aloittakaa tästä, sillä muut lehdet nojaavat tähän.</t>
  </si>
  <si>
    <t>Kryptoketteryys</t>
  </si>
  <si>
    <t>Arvioikaa, kuinka helposti käytetyt menetelmät voidaan vaihtaa.</t>
  </si>
  <si>
    <t>Toimittajat</t>
  </si>
  <si>
    <t>Kirjatkaa toimittajien post-quantum-valmius, hybridituki ja sopimusvastuut.</t>
  </si>
  <si>
    <t>Riskit</t>
  </si>
  <si>
    <t>Tunnistakaa 2–4 merkittävintä riskiä. Riskipisteet lasketaan automaattisesti.</t>
  </si>
  <si>
    <t>Itsearvio</t>
  </si>
  <si>
    <t>Arvioikaa kypsyys 0–4 kymmenellä osa-alueella. Kuilu tavoitetasoon lasketaan automaattisesti.</t>
  </si>
  <si>
    <t>Toimenpiteet</t>
  </si>
  <si>
    <t>Sopikaa vähintään kolme toimenpidettä omistajineen ja määräaikoineen.</t>
  </si>
  <si>
    <t>Onnistumiskriteerit</t>
  </si>
  <si>
    <t>Tarkistuslista, jolla varmistetaan lopuksi, että syventävä osa on tehty.</t>
  </si>
  <si>
    <t>Yhteenveto</t>
  </si>
  <si>
    <t>Päivittyy automaattisesti muiden lehtien tiedoista. Ei täytetä.</t>
  </si>
  <si>
    <t>Valinnat</t>
  </si>
  <si>
    <t>Pudotusvalikkojen lähde. Tekninen aputaulukko, jota ei muokata.</t>
  </si>
  <si>
    <t>Syventävän osan tuotokset</t>
  </si>
  <si>
    <t>1</t>
  </si>
  <si>
    <t>Alustava kryptografisten riippuvuuksien kartta</t>
  </si>
  <si>
    <t>2</t>
  </si>
  <si>
    <t>Arvio kryptografisesta ketteryydestä</t>
  </si>
  <si>
    <t>3</t>
  </si>
  <si>
    <t>Tunnistetut toimittaja- ja palveluriippuvuudet</t>
  </si>
  <si>
    <t>4</t>
  </si>
  <si>
    <t>2–4 priorisoitua kvanttiturvallisuusriskiä</t>
  </si>
  <si>
    <t>5</t>
  </si>
  <si>
    <t>Nykytilan itsearvio ja tavoitetaso</t>
  </si>
  <si>
    <t>6</t>
  </si>
  <si>
    <t>Vähintään kolme jatkotoimenpidettä omistajineen ja määräaikoineen</t>
  </si>
  <si>
    <t>Suositellut osallistujat</t>
  </si>
  <si>
    <t>Tietoturva, ICT ja arkkitehtuuri, palvelunomistajat sekä tarvittaessa hankinnan ja tiedonhallinnan edustaja</t>
  </si>
  <si>
    <t>Suositeltu kesto</t>
  </si>
  <si>
    <t>Syventävä osa 1–2 h. Perusosa (noin tunti) tehdään ennakkotehtävälomakkeella.</t>
  </si>
  <si>
    <t>Roolit</t>
  </si>
  <si>
    <t>Fasilitaattori, kirjuri ja jatkotoimien omistajat</t>
  </si>
  <si>
    <t>Pääviesti</t>
  </si>
  <si>
    <t>Kvanttiturvallisuus ei ole ensisijaisesti kvanttitietokonehanke, vaan tiedonhallinnan, arkkitehtuurin, hankintojen, toimittajahallinnan ja jatkuvuudenhallinnan pitkäaikainen muutos.</t>
  </si>
  <si>
    <t>1. Kryptografisten riippuvuuksien kartoitus</t>
  </si>
  <si>
    <t>Kirjatkaa, missä kryptografiaa käytetään, mitä algoritmeja ja avainpituuksia tunnetaan sekä kuinka hyvin ratkaisu on hallittu.</t>
  </si>
  <si>
    <t>ID</t>
  </si>
  <si>
    <t>Palvelu / käyttökohde</t>
  </si>
  <si>
    <t>Kryptografinen toiminto</t>
  </si>
  <si>
    <t>Protokolla / teknologia</t>
  </si>
  <si>
    <t>Algoritmi</t>
  </si>
  <si>
    <t>Avainpituus</t>
  </si>
  <si>
    <t>Avainten / varmenteiden hallinta</t>
  </si>
  <si>
    <t>Vastuuhenkilö</t>
  </si>
  <si>
    <t>Näkyvyys</t>
  </si>
  <si>
    <t>Vanhentunut tai kiinteä algoritmi?</t>
  </si>
  <si>
    <t>Vaihdettavissa keskitetysti?</t>
  </si>
  <si>
    <t>Toimittajariippuvuus</t>
  </si>
  <si>
    <t>Nykytila</t>
  </si>
  <si>
    <t>Prioriteetti</t>
  </si>
  <si>
    <t>Jatkotoimi</t>
  </si>
  <si>
    <t>2. Kryptografinen ketteryys</t>
  </si>
  <si>
    <t>Arvioikaa, kuinka helposti organisaatio pystyy vaihtamaan algoritmeja, avaimia, varmenteita ja protokollia.</t>
  </si>
  <si>
    <t>Kohde</t>
  </si>
  <si>
    <t>Vaihdettavissa asetuksilla?</t>
  </si>
  <si>
    <t>Vaatiiko ohjelmistokehitystä?</t>
  </si>
  <si>
    <t>Hybridikryptografia mahdollinen?</t>
  </si>
  <si>
    <t>Testausaika</t>
  </si>
  <si>
    <t>Käyttökatkoriski</t>
  </si>
  <si>
    <t>Suorituskykyvaikutus</t>
  </si>
  <si>
    <t>Vanhat laitteet päivitettävissä?</t>
  </si>
  <si>
    <t>Palautuminen mahdollista?</t>
  </si>
  <si>
    <t>Testiympäristö käytössä?</t>
  </si>
  <si>
    <t>Kypsyystaso 0–4</t>
  </si>
  <si>
    <t>Perustelu</t>
  </si>
  <si>
    <t>3. Toimittaja- ja palveluriippuvuudet</t>
  </si>
  <si>
    <t>Arvioikaa keskeisten toimittajien ja pilvipalvelujen post-quantum-valmius, siirtymäsuunnitelmat ja sopimukselliset vastuut. Standardoituja menetelmiä ovat esimerkiksi ML-KEM (FIPS 203) avaintenvaihtoon ja ML-DSA (FIPS 204) allekirjoituksiin; siirtymävaiheessa suositellaan hybridiratkaisuja, joissa perinteinen ja kvanttiturvallinen menetelmä ovat rinnakkain.</t>
  </si>
  <si>
    <t>Toimittaja / palvelu</t>
  </si>
  <si>
    <t>Rooli</t>
  </si>
  <si>
    <t>Sopimuksen päättymispäivä</t>
  </si>
  <si>
    <t>Nykyiset kryptoratkaisut</t>
  </si>
  <si>
    <t>PQC-siirtymäsuunnitelma?</t>
  </si>
  <si>
    <t>Tuetut standardit / algoritmit</t>
  </si>
  <si>
    <t>Hybridituki</t>
  </si>
  <si>
    <t>Versiot / laitteet ilman tukea</t>
  </si>
  <si>
    <t>Tuotantoaikataulu</t>
  </si>
  <si>
    <t>Vaikutus suorituskykyyn</t>
  </si>
  <si>
    <t>Lisäkustannukset</t>
  </si>
  <si>
    <t>Vastuut siirtymässä</t>
  </si>
  <si>
    <t>Vaihtoehtoinen toimittaja</t>
  </si>
  <si>
    <t>Sopimus- tai hankintatoimi</t>
  </si>
  <si>
    <t>Omistaja</t>
  </si>
  <si>
    <t>4. Kvanttiturvallisuusriskien arviointi</t>
  </si>
  <si>
    <t>Tunnistakaa ja priorisoikaa merkittävimmät riskit. Pisteytys lasketaan todennäköisyyden ja vaikutuksen perusteella.</t>
  </si>
  <si>
    <t>Riski / uhkatapahtuma</t>
  </si>
  <si>
    <t>Tieto / palvelu</t>
  </si>
  <si>
    <t>Uhkan toteutumistapa</t>
  </si>
  <si>
    <t>Salassapidon vaikutus</t>
  </si>
  <si>
    <t>Eheyden vaikutus</t>
  </si>
  <si>
    <t>Aitouden vaikutus</t>
  </si>
  <si>
    <t>Toiminnan jatkuvuuden vaikutus</t>
  </si>
  <si>
    <t>Todennäköisyys 1–5</t>
  </si>
  <si>
    <t>Vaikutus 1–5</t>
  </si>
  <si>
    <t>Riskipisteet</t>
  </si>
  <si>
    <t>Nykyiset hallintakeinot</t>
  </si>
  <si>
    <t>Tarvittavat lisätoimet</t>
  </si>
  <si>
    <t>Määräaika</t>
  </si>
  <si>
    <t>5. Nykytilan itsearviointi</t>
  </si>
  <si>
    <t>Arvioikaa kypsyys asteikolla 0–4. Kirjatkaa jokaiselle osa-alueelle perustelu, tavoitetaso ja tarvittava toimenpide.</t>
  </si>
  <si>
    <t>Osa-alue</t>
  </si>
  <si>
    <t>Nykytila 0–4</t>
  </si>
  <si>
    <t>Tavoitetaso 0–4</t>
  </si>
  <si>
    <t>Kuilu</t>
  </si>
  <si>
    <t>Tarvittava toimenpide</t>
  </si>
  <si>
    <t>Johdon ja asiantuntijoiden ymmärrys</t>
  </si>
  <si>
    <t>Kriittisten tietojen tunnistaminen</t>
  </si>
  <si>
    <t>Kriittisten palvelujen tunnistaminen</t>
  </si>
  <si>
    <t>Kryptografinen inventaario</t>
  </si>
  <si>
    <t>Kryptografinen ketteryys</t>
  </si>
  <si>
    <t>Toimittajaymmärrys</t>
  </si>
  <si>
    <t>Hankintavaatimukset</t>
  </si>
  <si>
    <t>Vastuut ja päätöksenteko</t>
  </si>
  <si>
    <t>Seuranta ja raportointi</t>
  </si>
  <si>
    <t>Testaus- ja pilotointikyky</t>
  </si>
  <si>
    <t>6. Ensimmäiset toimenpiteet ja etenemissuunnitelma</t>
  </si>
  <si>
    <t>Sopikaa vähintään kolme konkreettista jatkotoimenpidettä. Jokaiselle toimenpiteelle määritetään omistaja, määräaika ja tavoiteltu lopputulos.</t>
  </si>
  <si>
    <t>Toimenpide</t>
  </si>
  <si>
    <t>Perustelu / riski</t>
  </si>
  <si>
    <t>Osallistujat</t>
  </si>
  <si>
    <t>Aloituspäivä</t>
  </si>
  <si>
    <t>Tavoiteltu lopputulos</t>
  </si>
  <si>
    <t>Mittari / hyväksymiskriteeri</t>
  </si>
  <si>
    <t>Raportointipaikka</t>
  </si>
  <si>
    <t>Valmistumis-%</t>
  </si>
  <si>
    <t>Seuraava tarkistus</t>
  </si>
  <si>
    <t>Huomiot</t>
  </si>
  <si>
    <t>7. Syventävän osan onnistumiskriteerit</t>
  </si>
  <si>
    <t>Syventävä osa on onnistunut, kun organisaatio tunnistaa kryptografiset riippuvuutensa, arvioi kykynsä vaihtaa käytettyjä menetelmiä sekä nimeää vastuut ja jatkotoimet.</t>
  </si>
  <si>
    <t>Kriteeri</t>
  </si>
  <si>
    <t>Toteutuu?</t>
  </si>
  <si>
    <t>Näyttö / dokumentti</t>
  </si>
  <si>
    <t>Korjaava toimi</t>
  </si>
  <si>
    <t>Kriittiset ja pitkäaikaista suojaa vaativat tiedot on tunnistettu</t>
  </si>
  <si>
    <t>Kriittiset palvelut ja prosessit on yhdistetty organisaation toimintaan</t>
  </si>
  <si>
    <t>Keskeiset kryptografiset riippuvuudet on kartoitettu</t>
  </si>
  <si>
    <t>Kryptografinen ketteryys on arvioitu</t>
  </si>
  <si>
    <t>Keskeiset toimittajat ja niiden siirtymäsuunnitelmat on tunnistettu</t>
  </si>
  <si>
    <t>Vähintään kaksi omaan toimintaan liittyvää riskiä on arvioitu</t>
  </si>
  <si>
    <t>Vähintään kolme jatkotoimenpidettä on päätetty</t>
  </si>
  <si>
    <t>Toimenpiteille on nimetty omistajat ja määräajat</t>
  </si>
  <si>
    <t>Seuranta- ja raportointipaikka on sovittu</t>
  </si>
  <si>
    <t>Johdolle tai päätöksentekijälle raportointi on sovittu</t>
  </si>
  <si>
    <t>Kvanttiturvallisuuden tilannekuva</t>
  </si>
  <si>
    <t>Yhteenveto päivittyy itsearvioinnin, riskien ja toimenpiteiden tietojen perusteella. Täytä muut välilehdet ennen johtopäätöksiä.</t>
  </si>
  <si>
    <t>Mittari</t>
  </si>
  <si>
    <t>Arvo</t>
  </si>
  <si>
    <t>Tavoite / tulkinta</t>
  </si>
  <si>
    <t>Huomio</t>
  </si>
  <si>
    <t>Itsearvioinnin keskiarvo</t>
  </si>
  <si>
    <t>0–4</t>
  </si>
  <si>
    <t>Tunnistettuja riskejä</t>
  </si>
  <si>
    <t>Korkean riskin kohteita (≥15)</t>
  </si>
  <si>
    <t>Avoimia toimenpiteitä</t>
  </si>
  <si>
    <t>Valmiita toimenpiteitä</t>
  </si>
  <si>
    <t>Johtopäätös / päätös</t>
  </si>
  <si>
    <t>Kvanttiturvallisuuden omistajuus</t>
  </si>
  <si>
    <t>Kryptografisen inventaarion käynnistäminen</t>
  </si>
  <si>
    <t>Hankintavaatimusten päivittäminen</t>
  </si>
  <si>
    <t>Keskeisten toimittajien suunnitelmien selvittäminen</t>
  </si>
  <si>
    <t>Pilotointi / testaus</t>
  </si>
  <si>
    <t>Johdolle raportointi</t>
  </si>
  <si>
    <t>Tämä työkirja on teematehtävän vapaaehtoinen syventävä osa. Se on tarkoitettu organisaatioille, joilla on käytettävissä ICT- tai tietoturva-asiantuntemusta. Perusosa tehdään teematehtävälomakkeella. Työkirjaa ei ole tarkoitus saada valmiiksi kerralla: ”ei tiedossa” on hyväksytty ja arvokas tulos, ja avoimeksi jäävät kohdat muodostavat organisaationne selvityslistan.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</si>
</sst>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&quot; %&quot;"/>
    <numFmt numFmtId="166" formatCode="0.0"/>
  </numFmts>
  <fonts count="9">
    <font>
      <sz val="11"/>
      <name val="Carlito"/>
    </font>
    <font>
      <b/>
      <sz val="11"/>
      <color rgb="FFFFFFFF"/>
      <name val="Carlito"/>
    </font>
    <font>
      <b/>
      <sz val="10"/>
      <color rgb="FFFFFFFF"/>
      <name val="Aptos"/>
    </font>
    <font>
      <sz val="10"/>
      <name val="Aptos"/>
    </font>
    <font>
      <i/>
      <sz val="10"/>
      <color rgb="FF0E2954"/>
      <name val="Aptos"/>
    </font>
    <font>
      <b/>
      <sz val="10"/>
      <color rgb="FF0E2954"/>
      <name val="Aptos"/>
    </font>
    <font>
      <sz val="11"/>
      <name val="Carlito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E2954"/>
      </patternFill>
    </fill>
    <fill>
      <patternFill patternType="solid">
        <fgColor rgb="FFDCE6F1"/>
      </patternFill>
    </fill>
    <fill>
      <patternFill patternType="solid">
        <fgColor rgb="FFFFFDF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3" fillId="0" borderId="0" xfId="1" applyFont="1"/>
    <xf numFmtId="0" fontId="2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wrapText="1"/>
    </xf>
    <xf numFmtId="0" fontId="2" fillId="2" borderId="0" xfId="1" applyFont="1" applyFill="1" applyAlignment="1">
      <alignment horizontal="center" vertical="top" wrapText="1"/>
    </xf>
    <xf numFmtId="0" fontId="3" fillId="4" borderId="0" xfId="1" applyFont="1" applyFill="1" applyAlignment="1">
      <alignment vertical="top" wrapText="1"/>
    </xf>
    <xf numFmtId="164" fontId="3" fillId="4" borderId="0" xfId="1" applyNumberFormat="1" applyFont="1" applyFill="1" applyAlignment="1">
      <alignment vertical="top" wrapText="1"/>
    </xf>
    <xf numFmtId="165" fontId="3" fillId="4" borderId="0" xfId="1" applyNumberFormat="1" applyFont="1" applyFill="1" applyAlignment="1">
      <alignment vertical="top" wrapText="1"/>
    </xf>
    <xf numFmtId="166" fontId="3" fillId="0" borderId="0" xfId="1" applyNumberFormat="1" applyFont="1" applyAlignment="1">
      <alignment wrapText="1"/>
    </xf>
    <xf numFmtId="0" fontId="2" fillId="2" borderId="0" xfId="1" applyFont="1" applyFill="1" applyAlignment="1">
      <alignment horizontal="left" vertical="center"/>
    </xf>
    <xf numFmtId="0" fontId="3" fillId="0" borderId="0" xfId="1" applyFont="1"/>
    <xf numFmtId="0" fontId="4" fillId="3" borderId="0" xfId="1" applyFont="1" applyFill="1" applyAlignment="1">
      <alignment vertical="center" wrapText="1"/>
    </xf>
    <xf numFmtId="0" fontId="8" fillId="3" borderId="0" xfId="1" applyFont="1" applyFill="1" applyAlignment="1">
      <alignment vertical="center" wrapText="1"/>
    </xf>
  </cellXfs>
  <cellStyles count="2">
    <cellStyle name="Normaali" xfId="0" builtinId="0"/>
    <cellStyle name="Normal 2" xfId="1" xr:uid="{00000000-0005-0000-0000-000000000000}"/>
  </cellStyles>
  <dxfs count="6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/>
          <a:lstStyle/>
          <a:p>
            <a:r>
              <a:rPr lang="en-GB"/>
              <a:t>Kypsyystaso osa-alueittain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Nykytila</c:v>
          </c:tx>
          <c:invertIfNegative val="1"/>
          <c:cat>
            <c:strRef>
              <c:f>Yhteenveto!$F$6:$F$15</c:f>
              <c:strCache>
                <c:ptCount val="10"/>
                <c:pt idx="0">
                  <c:v>Johdon ja asiantuntijoiden ymmärrys</c:v>
                </c:pt>
                <c:pt idx="1">
                  <c:v>Kriittisten tietojen tunnistaminen</c:v>
                </c:pt>
                <c:pt idx="2">
                  <c:v>Kriittisten palvelujen tunnistaminen</c:v>
                </c:pt>
                <c:pt idx="3">
                  <c:v>Kryptografinen inventaario</c:v>
                </c:pt>
                <c:pt idx="4">
                  <c:v>Kryptografinen ketteryys</c:v>
                </c:pt>
                <c:pt idx="5">
                  <c:v>Toimittajaymmärrys</c:v>
                </c:pt>
                <c:pt idx="6">
                  <c:v>Hankintavaatimukset</c:v>
                </c:pt>
                <c:pt idx="7">
                  <c:v>Vastuut ja päätöksenteko</c:v>
                </c:pt>
                <c:pt idx="8">
                  <c:v>Seuranta ja raportointi</c:v>
                </c:pt>
                <c:pt idx="9">
                  <c:v>Testaus- ja pilotointikyky</c:v>
                </c:pt>
              </c:strCache>
            </c:strRef>
          </c:cat>
          <c:val>
            <c:numRef>
              <c:f>Yhteenveto!$G$6:$G$15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0-4EB7-A4BC-619634B9B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KryptoriippuvuudetTable" displayName="KryptoriippuvuudetTable" ref="A5:O25">
  <tableColumns count="15">
    <tableColumn id="1" xr3:uid="{00000000-0010-0000-0200-000001000000}" name="ID"/>
    <tableColumn id="2" xr3:uid="{00000000-0010-0000-0200-000002000000}" name="Palvelu / käyttökohde"/>
    <tableColumn id="3" xr3:uid="{00000000-0010-0000-0200-000003000000}" name="Kryptografinen toiminto"/>
    <tableColumn id="4" xr3:uid="{00000000-0010-0000-0200-000004000000}" name="Protokolla / teknologia"/>
    <tableColumn id="5" xr3:uid="{00000000-0010-0000-0200-000005000000}" name="Algoritmi"/>
    <tableColumn id="6" xr3:uid="{00000000-0010-0000-0200-000006000000}" name="Avainpituus"/>
    <tableColumn id="7" xr3:uid="{00000000-0010-0000-0200-000007000000}" name="Avainten / varmenteiden hallinta"/>
    <tableColumn id="8" xr3:uid="{00000000-0010-0000-0200-000008000000}" name="Vastuuhenkilö"/>
    <tableColumn id="9" xr3:uid="{00000000-0010-0000-0200-000009000000}" name="Näkyvyys"/>
    <tableColumn id="10" xr3:uid="{00000000-0010-0000-0200-00000A000000}" name="Vanhentunut tai kiinteä algoritmi?"/>
    <tableColumn id="11" xr3:uid="{00000000-0010-0000-0200-00000B000000}" name="Vaihdettavissa keskitetysti?"/>
    <tableColumn id="12" xr3:uid="{00000000-0010-0000-0200-00000C000000}" name="Toimittajariippuvuus"/>
    <tableColumn id="13" xr3:uid="{00000000-0010-0000-0200-00000D000000}" name="Nykytila"/>
    <tableColumn id="14" xr3:uid="{00000000-0010-0000-0200-00000E000000}" name="Prioriteetti"/>
    <tableColumn id="15" xr3:uid="{00000000-0010-0000-0200-00000F000000}" name="Jatkotoim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KryptoketteryysTable" displayName="KryptoketteryysTable" ref="A5:M15">
  <tableColumns count="13">
    <tableColumn id="1" xr3:uid="{00000000-0010-0000-0300-000001000000}" name="Kohde"/>
    <tableColumn id="2" xr3:uid="{00000000-0010-0000-0300-000002000000}" name="Vaihdettavissa asetuksilla?"/>
    <tableColumn id="3" xr3:uid="{00000000-0010-0000-0300-000003000000}" name="Vaatiiko ohjelmistokehitystä?"/>
    <tableColumn id="4" xr3:uid="{00000000-0010-0000-0300-000004000000}" name="Hybridikryptografia mahdollinen?"/>
    <tableColumn id="5" xr3:uid="{00000000-0010-0000-0300-000005000000}" name="Testausaika"/>
    <tableColumn id="6" xr3:uid="{00000000-0010-0000-0300-000006000000}" name="Käyttökatkoriski"/>
    <tableColumn id="7" xr3:uid="{00000000-0010-0000-0300-000007000000}" name="Suorituskykyvaikutus"/>
    <tableColumn id="8" xr3:uid="{00000000-0010-0000-0300-000008000000}" name="Vanhat laitteet päivitettävissä?"/>
    <tableColumn id="9" xr3:uid="{00000000-0010-0000-0300-000009000000}" name="Palautuminen mahdollista?"/>
    <tableColumn id="10" xr3:uid="{00000000-0010-0000-0300-00000A000000}" name="Testiympäristö käytössä?"/>
    <tableColumn id="11" xr3:uid="{00000000-0010-0000-0300-00000B000000}" name="Kypsyystaso 0–4"/>
    <tableColumn id="12" xr3:uid="{00000000-0010-0000-0300-00000C000000}" name="Perustelu"/>
    <tableColumn id="13" xr3:uid="{00000000-0010-0000-0300-00000D000000}" name="Jatkotoim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oimittajatTable" displayName="ToimittajatTable" ref="A5:R15">
  <tableColumns count="18">
    <tableColumn id="1" xr3:uid="{00000000-0010-0000-0400-000001000000}" name="ID"/>
    <tableColumn id="2" xr3:uid="{00000000-0010-0000-0400-000002000000}" name="Toimittaja / palvelu"/>
    <tableColumn id="3" xr3:uid="{00000000-0010-0000-0400-000003000000}" name="Rooli"/>
    <tableColumn id="4" xr3:uid="{00000000-0010-0000-0400-000004000000}" name="Kriittisyys"/>
    <tableColumn id="5" xr3:uid="{00000000-0010-0000-0400-000005000000}" name="Sopimuksen päättymispäivä"/>
    <tableColumn id="6" xr3:uid="{00000000-0010-0000-0400-000006000000}" name="Nykyiset kryptoratkaisut"/>
    <tableColumn id="7" xr3:uid="{00000000-0010-0000-0400-000007000000}" name="PQC-siirtymäsuunnitelma?"/>
    <tableColumn id="8" xr3:uid="{00000000-0010-0000-0400-000008000000}" name="Tuetut standardit / algoritmit"/>
    <tableColumn id="9" xr3:uid="{00000000-0010-0000-0400-000009000000}" name="Hybridituki"/>
    <tableColumn id="10" xr3:uid="{00000000-0010-0000-0400-00000A000000}" name="Versiot / laitteet ilman tukea"/>
    <tableColumn id="11" xr3:uid="{00000000-0010-0000-0400-00000B000000}" name="Tuotantoaikataulu"/>
    <tableColumn id="12" xr3:uid="{00000000-0010-0000-0400-00000C000000}" name="Vaikutus suorituskykyyn"/>
    <tableColumn id="13" xr3:uid="{00000000-0010-0000-0400-00000D000000}" name="Lisäkustannukset"/>
    <tableColumn id="14" xr3:uid="{00000000-0010-0000-0400-00000E000000}" name="Vastuut siirtymässä"/>
    <tableColumn id="15" xr3:uid="{00000000-0010-0000-0400-00000F000000}" name="Vaihtoehtoinen toimittaja"/>
    <tableColumn id="16" xr3:uid="{00000000-0010-0000-0400-000010000000}" name="Sopimus- tai hankintatoimi"/>
    <tableColumn id="17" xr3:uid="{00000000-0010-0000-0400-000011000000}" name="Omistaja"/>
    <tableColumn id="18" xr3:uid="{00000000-0010-0000-0400-000012000000}" name="Til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RiskitTable" displayName="RiskitTable" ref="A5:P20">
  <tableColumns count="16">
    <tableColumn id="1" xr3:uid="{00000000-0010-0000-0500-000001000000}" name="ID"/>
    <tableColumn id="2" xr3:uid="{00000000-0010-0000-0500-000002000000}" name="Riski / uhkatapahtuma"/>
    <tableColumn id="3" xr3:uid="{00000000-0010-0000-0500-000003000000}" name="Tieto / palvelu"/>
    <tableColumn id="4" xr3:uid="{00000000-0010-0000-0500-000004000000}" name="Uhkan toteutumistapa"/>
    <tableColumn id="5" xr3:uid="{00000000-0010-0000-0500-000005000000}" name="Salassapidon vaikutus"/>
    <tableColumn id="6" xr3:uid="{00000000-0010-0000-0500-000006000000}" name="Eheyden vaikutus"/>
    <tableColumn id="7" xr3:uid="{00000000-0010-0000-0500-000007000000}" name="Aitouden vaikutus"/>
    <tableColumn id="8" xr3:uid="{00000000-0010-0000-0500-000008000000}" name="Toiminnan jatkuvuuden vaikutus"/>
    <tableColumn id="9" xr3:uid="{00000000-0010-0000-0500-000009000000}" name="Todennäköisyys 1–5"/>
    <tableColumn id="10" xr3:uid="{00000000-0010-0000-0500-00000A000000}" name="Vaikutus 1–5"/>
    <tableColumn id="11" xr3:uid="{00000000-0010-0000-0500-00000B000000}" name="Riskipisteet"/>
    <tableColumn id="12" xr3:uid="{00000000-0010-0000-0500-00000C000000}" name="Nykyiset hallintakeinot"/>
    <tableColumn id="13" xr3:uid="{00000000-0010-0000-0500-00000D000000}" name="Tarvittavat lisätoimet"/>
    <tableColumn id="14" xr3:uid="{00000000-0010-0000-0500-00000E000000}" name="Omistaja"/>
    <tableColumn id="15" xr3:uid="{00000000-0010-0000-0500-00000F000000}" name="Määräaika"/>
    <tableColumn id="16" xr3:uid="{00000000-0010-0000-0500-000010000000}" name="Til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ItsearvioTable" displayName="ItsearvioTable" ref="A5:I15">
  <tableColumns count="9">
    <tableColumn id="1" xr3:uid="{00000000-0010-0000-0600-000001000000}" name="Osa-alue"/>
    <tableColumn id="2" xr3:uid="{00000000-0010-0000-0600-000002000000}" name="Nykytila 0–4"/>
    <tableColumn id="3" xr3:uid="{00000000-0010-0000-0600-000003000000}" name="Perustelu"/>
    <tableColumn id="4" xr3:uid="{00000000-0010-0000-0600-000004000000}" name="Tavoitetaso 0–4"/>
    <tableColumn id="5" xr3:uid="{00000000-0010-0000-0600-000005000000}" name="Kuilu"/>
    <tableColumn id="6" xr3:uid="{00000000-0010-0000-0600-000006000000}" name="Tarvittava toimenpide"/>
    <tableColumn id="7" xr3:uid="{00000000-0010-0000-0600-000007000000}" name="Omistaja"/>
    <tableColumn id="8" xr3:uid="{00000000-0010-0000-0600-000008000000}" name="Määräaika"/>
    <tableColumn id="9" xr3:uid="{00000000-0010-0000-0600-000009000000}" name="Til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oimenpiteetTable" displayName="ToimenpiteetTable" ref="A5:O25">
  <tableColumns count="15">
    <tableColumn id="1" xr3:uid="{00000000-0010-0000-0700-000001000000}" name="ID"/>
    <tableColumn id="2" xr3:uid="{00000000-0010-0000-0700-000002000000}" name="Toimenpide"/>
    <tableColumn id="3" xr3:uid="{00000000-0010-0000-0700-000003000000}" name="Perustelu / riski"/>
    <tableColumn id="4" xr3:uid="{00000000-0010-0000-0700-000004000000}" name="Prioriteetti"/>
    <tableColumn id="5" xr3:uid="{00000000-0010-0000-0700-000005000000}" name="Omistaja"/>
    <tableColumn id="6" xr3:uid="{00000000-0010-0000-0700-000006000000}" name="Osallistujat"/>
    <tableColumn id="7" xr3:uid="{00000000-0010-0000-0700-000007000000}" name="Aloituspäivä"/>
    <tableColumn id="8" xr3:uid="{00000000-0010-0000-0700-000008000000}" name="Määräaika"/>
    <tableColumn id="9" xr3:uid="{00000000-0010-0000-0700-000009000000}" name="Tavoiteltu lopputulos"/>
    <tableColumn id="10" xr3:uid="{00000000-0010-0000-0700-00000A000000}" name="Mittari / hyväksymiskriteeri"/>
    <tableColumn id="11" xr3:uid="{00000000-0010-0000-0700-00000B000000}" name="Raportointipaikka"/>
    <tableColumn id="12" xr3:uid="{00000000-0010-0000-0700-00000C000000}" name="Tila"/>
    <tableColumn id="13" xr3:uid="{00000000-0010-0000-0700-00000D000000}" name="Valmistumis-%"/>
    <tableColumn id="14" xr3:uid="{00000000-0010-0000-0700-00000E000000}" name="Seuraava tarkistus"/>
    <tableColumn id="15" xr3:uid="{00000000-0010-0000-0700-00000F000000}" name="Huomio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OnnistumiskriteeritTable" displayName="OnnistumiskriteeritTable" ref="A5:F15">
  <tableColumns count="6">
    <tableColumn id="1" xr3:uid="{00000000-0010-0000-0800-000001000000}" name="Kriteeri"/>
    <tableColumn id="2" xr3:uid="{00000000-0010-0000-0800-000002000000}" name="Toteutuu?"/>
    <tableColumn id="3" xr3:uid="{00000000-0010-0000-0800-000003000000}" name="Näyttö / dokumentti"/>
    <tableColumn id="4" xr3:uid="{00000000-0010-0000-0800-000004000000}" name="Vastuuhenkilö"/>
    <tableColumn id="5" xr3:uid="{00000000-0010-0000-0800-000005000000}" name="Korjaava toimi"/>
    <tableColumn id="6" xr3:uid="{00000000-0010-0000-0800-000006000000}" name="Määräai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E3" sqref="E3"/>
    </sheetView>
  </sheetViews>
  <sheetFormatPr defaultColWidth="8.83203125" defaultRowHeight="14"/>
  <cols>
    <col min="1" max="6" width="2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  <row r="6" spans="1:6">
      <c r="A6" s="2"/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</row>
    <row r="7" spans="1:6">
      <c r="A7" s="2"/>
      <c r="B7" s="2" t="s">
        <v>35</v>
      </c>
      <c r="C7" s="2"/>
      <c r="D7" s="2"/>
      <c r="E7" s="2"/>
      <c r="F7" s="2"/>
    </row>
    <row r="8" spans="1:6">
      <c r="A8" s="2"/>
      <c r="B8" s="2" t="s">
        <v>36</v>
      </c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8"/>
  <sheetViews>
    <sheetView tabSelected="1" zoomScale="162" workbookViewId="0">
      <selection activeCell="A2" sqref="A2:J3"/>
    </sheetView>
  </sheetViews>
  <sheetFormatPr defaultColWidth="8.83203125" defaultRowHeight="14"/>
  <cols>
    <col min="1" max="1" width="23" customWidth="1"/>
    <col min="2" max="2" width="75" customWidth="1"/>
  </cols>
  <sheetData>
    <row r="1" spans="1:26" ht="20.149999999999999" customHeight="1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206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8" customHeight="1">
      <c r="A4" s="16" t="s">
        <v>38</v>
      </c>
      <c r="B4" s="14"/>
      <c r="C4" s="14"/>
      <c r="D4" s="14"/>
      <c r="E4" s="14"/>
      <c r="F4" s="14"/>
      <c r="G4" s="14"/>
      <c r="H4" s="14"/>
      <c r="I4" s="14"/>
      <c r="J4" s="1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6" spans="1:26">
      <c r="A6" s="4" t="s">
        <v>39</v>
      </c>
    </row>
    <row r="7" spans="1:26" ht="26">
      <c r="A7" s="5" t="s">
        <v>40</v>
      </c>
      <c r="B7" s="6" t="s">
        <v>41</v>
      </c>
    </row>
    <row r="8" spans="1:26">
      <c r="A8" s="5" t="s">
        <v>42</v>
      </c>
      <c r="B8" s="6" t="s">
        <v>43</v>
      </c>
    </row>
    <row r="9" spans="1:26">
      <c r="A9" s="5" t="s">
        <v>44</v>
      </c>
      <c r="B9" s="6" t="s">
        <v>45</v>
      </c>
    </row>
    <row r="10" spans="1:26">
      <c r="A10" s="5" t="s">
        <v>46</v>
      </c>
      <c r="B10" s="6" t="s">
        <v>47</v>
      </c>
    </row>
    <row r="11" spans="1:26">
      <c r="A11" s="5" t="s">
        <v>48</v>
      </c>
      <c r="B11" s="6" t="s">
        <v>49</v>
      </c>
    </row>
    <row r="12" spans="1:26">
      <c r="A12" s="5" t="s">
        <v>50</v>
      </c>
      <c r="B12" s="6" t="s">
        <v>51</v>
      </c>
    </row>
    <row r="13" spans="1:26">
      <c r="A13" s="5" t="s">
        <v>52</v>
      </c>
      <c r="B13" s="6" t="s">
        <v>53</v>
      </c>
    </row>
    <row r="14" spans="1:26">
      <c r="A14" s="5" t="s">
        <v>54</v>
      </c>
      <c r="B14" s="6" t="s">
        <v>55</v>
      </c>
    </row>
    <row r="15" spans="1:26">
      <c r="A15" s="5" t="s">
        <v>56</v>
      </c>
      <c r="B15" s="6" t="s">
        <v>57</v>
      </c>
    </row>
    <row r="17" spans="1:26">
      <c r="A17" s="4" t="s">
        <v>58</v>
      </c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5" t="s">
        <v>59</v>
      </c>
      <c r="B18" s="6" t="s">
        <v>60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5" t="s">
        <v>61</v>
      </c>
      <c r="B19" s="6" t="s">
        <v>62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5" t="s">
        <v>63</v>
      </c>
      <c r="B20" s="6" t="s">
        <v>64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5" t="s">
        <v>65</v>
      </c>
      <c r="B21" s="6" t="s">
        <v>66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5" t="s">
        <v>67</v>
      </c>
      <c r="B22" s="6" t="s">
        <v>68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5" t="s">
        <v>69</v>
      </c>
      <c r="B23" s="6" t="s">
        <v>70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7"/>
      <c r="B24" s="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6">
      <c r="A25" s="5" t="s">
        <v>71</v>
      </c>
      <c r="B25" s="6" t="s">
        <v>72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5" t="s">
        <v>73</v>
      </c>
      <c r="B26" s="6" t="s">
        <v>74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5" t="s">
        <v>75</v>
      </c>
      <c r="B27" s="6" t="s">
        <v>76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6">
      <c r="A28" s="5" t="s">
        <v>77</v>
      </c>
      <c r="B28" s="6" t="s">
        <v>78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</sheetData>
  <mergeCells count="3">
    <mergeCell ref="A1:J1"/>
    <mergeCell ref="A2:J3"/>
    <mergeCell ref="A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0"/>
  <sheetViews>
    <sheetView workbookViewId="0">
      <selection activeCell="G6" sqref="G6"/>
    </sheetView>
  </sheetViews>
  <sheetFormatPr defaultColWidth="8.83203125" defaultRowHeight="14"/>
  <cols>
    <col min="1" max="1" width="6" customWidth="1"/>
    <col min="2" max="4" width="22" customWidth="1"/>
    <col min="5" max="5" width="16" customWidth="1"/>
    <col min="6" max="6" width="12" customWidth="1"/>
    <col min="7" max="7" width="26" customWidth="1"/>
    <col min="8" max="8" width="18" customWidth="1"/>
    <col min="9" max="9" width="16" customWidth="1"/>
    <col min="10" max="12" width="20" customWidth="1"/>
    <col min="13" max="13" width="23" customWidth="1"/>
    <col min="14" max="14" width="15" customWidth="1"/>
    <col min="15" max="15" width="28" customWidth="1"/>
  </cols>
  <sheetData>
    <row r="1" spans="1:26" ht="20.149999999999999" customHeight="1">
      <c r="A1" s="13" t="s">
        <v>79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80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">
      <c r="A5" s="8" t="s">
        <v>81</v>
      </c>
      <c r="B5" s="8" t="s">
        <v>82</v>
      </c>
      <c r="C5" s="8" t="s">
        <v>83</v>
      </c>
      <c r="D5" s="8" t="s">
        <v>84</v>
      </c>
      <c r="E5" s="8" t="s">
        <v>85</v>
      </c>
      <c r="F5" s="8" t="s">
        <v>86</v>
      </c>
      <c r="G5" s="8" t="s">
        <v>87</v>
      </c>
      <c r="H5" s="8" t="s">
        <v>88</v>
      </c>
      <c r="I5" s="8" t="s">
        <v>89</v>
      </c>
      <c r="J5" s="8" t="s">
        <v>90</v>
      </c>
      <c r="K5" s="8" t="s">
        <v>91</v>
      </c>
      <c r="L5" s="8" t="s">
        <v>92</v>
      </c>
      <c r="M5" s="8" t="s">
        <v>93</v>
      </c>
      <c r="N5" s="8" t="s">
        <v>94</v>
      </c>
      <c r="O5" s="8" t="s">
        <v>95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6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6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6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6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6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6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6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6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6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6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6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6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6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6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M6:M25">
    <cfRule type="expression" dxfId="5" priority="1">
      <formula>LEFT(M6,7)="Punainen"</formula>
    </cfRule>
    <cfRule type="expression" dxfId="4" priority="2">
      <formula>LEFT(M6,9)="Keltainen"</formula>
    </cfRule>
    <cfRule type="expression" dxfId="3" priority="3">
      <formula>LEFT(M6,6)="Vihreä"</formula>
    </cfRule>
  </conditionalFormatting>
  <dataValidations count="1">
    <dataValidation type="list" sqref="M6:M25" xr:uid="{00000000-0002-0000-0400-000000000000}">
      <formula1>"Vihreä - tunnettu ja hallittu,Keltainen - osittain tunnettu,Punainen - tuntematon / vaikea"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400-000001000000}">
          <x14:formula1>
            <xm:f>Valinnat!$A$2:$A$5</xm:f>
          </x14:formula1>
          <xm:sqref>N6:N25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0"/>
  <sheetViews>
    <sheetView topLeftCell="D1" workbookViewId="0">
      <selection activeCell="L6" sqref="L6"/>
    </sheetView>
  </sheetViews>
  <sheetFormatPr defaultColWidth="8.83203125" defaultRowHeight="14"/>
  <cols>
    <col min="1" max="1" width="24" customWidth="1"/>
    <col min="2" max="3" width="18" customWidth="1"/>
    <col min="4" max="4" width="20" customWidth="1"/>
    <col min="5" max="5" width="14" customWidth="1"/>
    <col min="6" max="6" width="16" customWidth="1"/>
    <col min="7" max="7" width="18" customWidth="1"/>
    <col min="8" max="8" width="20" customWidth="1"/>
    <col min="9" max="11" width="18" customWidth="1"/>
    <col min="12" max="13" width="28" customWidth="1"/>
  </cols>
  <sheetData>
    <row r="1" spans="1:26" ht="20.149999999999999" customHeight="1">
      <c r="A1" s="13" t="s">
        <v>96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97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">
      <c r="A5" s="8" t="s">
        <v>98</v>
      </c>
      <c r="B5" s="8" t="s">
        <v>99</v>
      </c>
      <c r="C5" s="8" t="s">
        <v>100</v>
      </c>
      <c r="D5" s="8" t="s">
        <v>101</v>
      </c>
      <c r="E5" s="8" t="s">
        <v>102</v>
      </c>
      <c r="F5" s="8" t="s">
        <v>103</v>
      </c>
      <c r="G5" s="8" t="s">
        <v>104</v>
      </c>
      <c r="H5" s="8" t="s">
        <v>105</v>
      </c>
      <c r="I5" s="8" t="s">
        <v>106</v>
      </c>
      <c r="J5" s="8" t="s">
        <v>107</v>
      </c>
      <c r="K5" s="8" t="s">
        <v>108</v>
      </c>
      <c r="L5" s="8" t="s">
        <v>109</v>
      </c>
      <c r="M5" s="8" t="s">
        <v>95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K6:K15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dataValidations count="1">
    <dataValidation type="list" sqref="B6:J15" xr:uid="{00000000-0002-0000-0500-000000000000}">
      <formula1>"Kyllä,Osittain,Ei,Ei tiedossa"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1000000}">
          <x14:formula1>
            <xm:f>Valinnat!$E$2:$E$6</xm:f>
          </x14:formula1>
          <xm:sqref>K6:K15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0"/>
  <sheetViews>
    <sheetView workbookViewId="0">
      <selection sqref="A1:J1"/>
    </sheetView>
  </sheetViews>
  <sheetFormatPr defaultColWidth="8.83203125" defaultRowHeight="14"/>
  <cols>
    <col min="1" max="1" width="6" customWidth="1"/>
    <col min="2" max="2" width="22" customWidth="1"/>
    <col min="3" max="3" width="20" customWidth="1"/>
    <col min="4" max="4" width="15" customWidth="1"/>
    <col min="5" max="5" width="16" customWidth="1"/>
    <col min="6" max="6" width="24" customWidth="1"/>
    <col min="7" max="7" width="20" customWidth="1"/>
    <col min="8" max="8" width="24" customWidth="1"/>
    <col min="9" max="9" width="14" customWidth="1"/>
    <col min="10" max="10" width="24" customWidth="1"/>
    <col min="11" max="11" width="18" customWidth="1"/>
    <col min="12" max="12" width="20" customWidth="1"/>
    <col min="13" max="13" width="16" customWidth="1"/>
    <col min="14" max="14" width="24" customWidth="1"/>
    <col min="15" max="15" width="20" customWidth="1"/>
    <col min="16" max="16" width="26" customWidth="1"/>
    <col min="17" max="17" width="18" customWidth="1"/>
    <col min="18" max="18" width="16" customWidth="1"/>
  </cols>
  <sheetData>
    <row r="1" spans="1:26" ht="20.149999999999999" customHeight="1">
      <c r="A1" s="13" t="s">
        <v>110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111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">
      <c r="A5" s="8" t="s">
        <v>81</v>
      </c>
      <c r="B5" s="8" t="s">
        <v>112</v>
      </c>
      <c r="C5" s="8" t="s">
        <v>113</v>
      </c>
      <c r="D5" s="8" t="s">
        <v>0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8" t="s">
        <v>120</v>
      </c>
      <c r="L5" s="8" t="s">
        <v>121</v>
      </c>
      <c r="M5" s="8" t="s">
        <v>122</v>
      </c>
      <c r="N5" s="8" t="s">
        <v>123</v>
      </c>
      <c r="O5" s="8" t="s">
        <v>124</v>
      </c>
      <c r="P5" s="8" t="s">
        <v>125</v>
      </c>
      <c r="Q5" s="8" t="s">
        <v>126</v>
      </c>
      <c r="R5" s="8" t="s">
        <v>1</v>
      </c>
      <c r="S5" s="3"/>
      <c r="T5" s="3"/>
      <c r="U5" s="3"/>
      <c r="V5" s="3"/>
      <c r="W5" s="3"/>
      <c r="X5" s="3"/>
      <c r="Y5" s="3"/>
      <c r="Z5" s="3"/>
    </row>
    <row r="6" spans="1:26">
      <c r="A6" s="6">
        <v>1</v>
      </c>
      <c r="B6" s="9"/>
      <c r="C6" s="9"/>
      <c r="D6" s="9"/>
      <c r="E6" s="10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3"/>
      <c r="T6" s="3"/>
      <c r="U6" s="3"/>
      <c r="V6" s="3"/>
      <c r="W6" s="3"/>
      <c r="X6" s="3"/>
      <c r="Y6" s="3"/>
      <c r="Z6" s="3"/>
    </row>
    <row r="7" spans="1:26">
      <c r="A7" s="6">
        <v>2</v>
      </c>
      <c r="B7" s="9"/>
      <c r="C7" s="9"/>
      <c r="D7" s="9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3"/>
      <c r="T7" s="3"/>
      <c r="U7" s="3"/>
      <c r="V7" s="3"/>
      <c r="W7" s="3"/>
      <c r="X7" s="3"/>
      <c r="Y7" s="3"/>
      <c r="Z7" s="3"/>
    </row>
    <row r="8" spans="1:26">
      <c r="A8" s="6">
        <v>3</v>
      </c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3"/>
      <c r="T8" s="3"/>
      <c r="U8" s="3"/>
      <c r="V8" s="3"/>
      <c r="W8" s="3"/>
      <c r="X8" s="3"/>
      <c r="Y8" s="3"/>
      <c r="Z8" s="3"/>
    </row>
    <row r="9" spans="1:26">
      <c r="A9" s="6">
        <v>4</v>
      </c>
      <c r="B9" s="9"/>
      <c r="C9" s="9"/>
      <c r="D9" s="9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  <c r="V9" s="3"/>
      <c r="W9" s="3"/>
      <c r="X9" s="3"/>
      <c r="Y9" s="3"/>
      <c r="Z9" s="3"/>
    </row>
    <row r="10" spans="1:26">
      <c r="A10" s="6">
        <v>5</v>
      </c>
      <c r="B10" s="9"/>
      <c r="C10" s="9"/>
      <c r="D10" s="9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3"/>
      <c r="T10" s="3"/>
      <c r="U10" s="3"/>
      <c r="V10" s="3"/>
      <c r="W10" s="3"/>
      <c r="X10" s="3"/>
      <c r="Y10" s="3"/>
      <c r="Z10" s="3"/>
    </row>
    <row r="11" spans="1:26">
      <c r="A11" s="6">
        <v>6</v>
      </c>
      <c r="B11" s="9"/>
      <c r="C11" s="9"/>
      <c r="D11" s="9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3"/>
      <c r="T11" s="3"/>
      <c r="U11" s="3"/>
      <c r="V11" s="3"/>
      <c r="W11" s="3"/>
      <c r="X11" s="3"/>
      <c r="Y11" s="3"/>
      <c r="Z11" s="3"/>
    </row>
    <row r="12" spans="1:26">
      <c r="A12" s="6">
        <v>7</v>
      </c>
      <c r="B12" s="9"/>
      <c r="C12" s="9"/>
      <c r="D12" s="9"/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3"/>
      <c r="T12" s="3"/>
      <c r="U12" s="3"/>
      <c r="V12" s="3"/>
      <c r="W12" s="3"/>
      <c r="X12" s="3"/>
      <c r="Y12" s="3"/>
      <c r="Z12" s="3"/>
    </row>
    <row r="13" spans="1:26">
      <c r="A13" s="6">
        <v>8</v>
      </c>
      <c r="B13" s="9"/>
      <c r="C13" s="9"/>
      <c r="D13" s="9"/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3"/>
      <c r="T13" s="3"/>
      <c r="U13" s="3"/>
      <c r="V13" s="3"/>
      <c r="W13" s="3"/>
      <c r="X13" s="3"/>
      <c r="Y13" s="3"/>
      <c r="Z13" s="3"/>
    </row>
    <row r="14" spans="1:26">
      <c r="A14" s="6">
        <v>9</v>
      </c>
      <c r="B14" s="9"/>
      <c r="C14" s="9"/>
      <c r="D14" s="9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3"/>
      <c r="T14" s="3"/>
      <c r="U14" s="3"/>
      <c r="V14" s="3"/>
      <c r="W14" s="3"/>
      <c r="X14" s="3"/>
      <c r="Y14" s="3"/>
      <c r="Z14" s="3"/>
    </row>
    <row r="15" spans="1:26">
      <c r="A15" s="6">
        <v>10</v>
      </c>
      <c r="B15" s="9"/>
      <c r="C15" s="9"/>
      <c r="D15" s="9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dataValidations count="1">
    <dataValidation type="list" sqref="G6:G15 I6:I15" xr:uid="{00000000-0002-0000-0600-000001000000}">
      <formula1>"Kyllä,Osittain,Ei,Ei tiedossa"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600-000000000000}">
          <x14:formula1>
            <xm:f>Valinnat!$A$2:$A$5</xm:f>
          </x14:formula1>
          <xm:sqref>D6:D15</xm:sqref>
        </x14:dataValidation>
        <x14:dataValidation type="list" xr:uid="{00000000-0002-0000-0600-000003000000}">
          <x14:formula1>
            <xm:f>Valinnat!$B$2:$B$8</xm:f>
          </x14:formula1>
          <xm:sqref>R6:R15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0"/>
  <sheetViews>
    <sheetView workbookViewId="0">
      <selection sqref="A1:J1"/>
    </sheetView>
  </sheetViews>
  <sheetFormatPr defaultColWidth="8.83203125" defaultRowHeight="14"/>
  <cols>
    <col min="1" max="1" width="6" customWidth="1"/>
    <col min="2" max="2" width="28" customWidth="1"/>
    <col min="3" max="3" width="22" customWidth="1"/>
    <col min="4" max="4" width="28" customWidth="1"/>
    <col min="5" max="8" width="18" customWidth="1"/>
    <col min="9" max="9" width="14" customWidth="1"/>
    <col min="10" max="11" width="12" customWidth="1"/>
    <col min="12" max="12" width="26" customWidth="1"/>
    <col min="13" max="13" width="28" customWidth="1"/>
    <col min="14" max="14" width="18" customWidth="1"/>
    <col min="15" max="15" width="14" customWidth="1"/>
    <col min="16" max="16" width="16" customWidth="1"/>
  </cols>
  <sheetData>
    <row r="1" spans="1:26" ht="20.149999999999999" customHeight="1">
      <c r="A1" s="13" t="s">
        <v>127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128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">
      <c r="A5" s="8" t="s">
        <v>81</v>
      </c>
      <c r="B5" s="8" t="s">
        <v>129</v>
      </c>
      <c r="C5" s="8" t="s">
        <v>130</v>
      </c>
      <c r="D5" s="8" t="s">
        <v>131</v>
      </c>
      <c r="E5" s="8" t="s">
        <v>132</v>
      </c>
      <c r="F5" s="8" t="s">
        <v>133</v>
      </c>
      <c r="G5" s="8" t="s">
        <v>134</v>
      </c>
      <c r="H5" s="8" t="s">
        <v>135</v>
      </c>
      <c r="I5" s="8" t="s">
        <v>136</v>
      </c>
      <c r="J5" s="8" t="s">
        <v>137</v>
      </c>
      <c r="K5" s="8" t="s">
        <v>138</v>
      </c>
      <c r="L5" s="8" t="s">
        <v>139</v>
      </c>
      <c r="M5" s="8" t="s">
        <v>140</v>
      </c>
      <c r="N5" s="8" t="s">
        <v>126</v>
      </c>
      <c r="O5" s="8" t="s">
        <v>141</v>
      </c>
      <c r="P5" s="8" t="s">
        <v>1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>
        <v>1</v>
      </c>
      <c r="B6" s="9"/>
      <c r="C6" s="9"/>
      <c r="D6" s="9"/>
      <c r="E6" s="9"/>
      <c r="F6" s="9"/>
      <c r="G6" s="9"/>
      <c r="H6" s="9"/>
      <c r="I6" s="9"/>
      <c r="J6" s="9"/>
      <c r="K6" s="9" t="str">
        <f t="shared" ref="K6:K20" si="0">IF(OR(I6="",J6=""),"",I6*J6)</f>
        <v/>
      </c>
      <c r="L6" s="9"/>
      <c r="M6" s="9"/>
      <c r="N6" s="9"/>
      <c r="O6" s="10"/>
      <c r="P6" s="9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6">
        <v>2</v>
      </c>
      <c r="B7" s="9"/>
      <c r="C7" s="9"/>
      <c r="D7" s="9"/>
      <c r="E7" s="9"/>
      <c r="F7" s="9"/>
      <c r="G7" s="9"/>
      <c r="H7" s="9"/>
      <c r="I7" s="9"/>
      <c r="J7" s="9"/>
      <c r="K7" s="9" t="str">
        <f t="shared" si="0"/>
        <v/>
      </c>
      <c r="L7" s="9"/>
      <c r="M7" s="9"/>
      <c r="N7" s="9"/>
      <c r="O7" s="10"/>
      <c r="P7" s="9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>
        <v>3</v>
      </c>
      <c r="B8" s="9"/>
      <c r="C8" s="9"/>
      <c r="D8" s="9"/>
      <c r="E8" s="9"/>
      <c r="F8" s="9"/>
      <c r="G8" s="9"/>
      <c r="H8" s="9"/>
      <c r="I8" s="9"/>
      <c r="J8" s="9"/>
      <c r="K8" s="9" t="str">
        <f t="shared" si="0"/>
        <v/>
      </c>
      <c r="L8" s="9"/>
      <c r="M8" s="9"/>
      <c r="N8" s="9"/>
      <c r="O8" s="10"/>
      <c r="P8" s="9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>
        <v>4</v>
      </c>
      <c r="B9" s="9"/>
      <c r="C9" s="9"/>
      <c r="D9" s="9"/>
      <c r="E9" s="9"/>
      <c r="F9" s="9"/>
      <c r="G9" s="9"/>
      <c r="H9" s="9"/>
      <c r="I9" s="9"/>
      <c r="J9" s="9"/>
      <c r="K9" s="9" t="str">
        <f t="shared" si="0"/>
        <v/>
      </c>
      <c r="L9" s="9"/>
      <c r="M9" s="9"/>
      <c r="N9" s="9"/>
      <c r="O9" s="10"/>
      <c r="P9" s="9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6">
        <v>5</v>
      </c>
      <c r="B10" s="9"/>
      <c r="C10" s="9"/>
      <c r="D10" s="9"/>
      <c r="E10" s="9"/>
      <c r="F10" s="9"/>
      <c r="G10" s="9"/>
      <c r="H10" s="9"/>
      <c r="I10" s="9"/>
      <c r="J10" s="9"/>
      <c r="K10" s="9" t="str">
        <f t="shared" si="0"/>
        <v/>
      </c>
      <c r="L10" s="9"/>
      <c r="M10" s="9"/>
      <c r="N10" s="9"/>
      <c r="O10" s="10"/>
      <c r="P10" s="9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6">
        <v>6</v>
      </c>
      <c r="B11" s="9"/>
      <c r="C11" s="9"/>
      <c r="D11" s="9"/>
      <c r="E11" s="9"/>
      <c r="F11" s="9"/>
      <c r="G11" s="9"/>
      <c r="H11" s="9"/>
      <c r="I11" s="9"/>
      <c r="J11" s="9"/>
      <c r="K11" s="9" t="str">
        <f t="shared" si="0"/>
        <v/>
      </c>
      <c r="L11" s="9"/>
      <c r="M11" s="9"/>
      <c r="N11" s="9"/>
      <c r="O11" s="10"/>
      <c r="P11" s="9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>
        <v>7</v>
      </c>
      <c r="B12" s="9"/>
      <c r="C12" s="9"/>
      <c r="D12" s="9"/>
      <c r="E12" s="9"/>
      <c r="F12" s="9"/>
      <c r="G12" s="9"/>
      <c r="H12" s="9"/>
      <c r="I12" s="9"/>
      <c r="J12" s="9"/>
      <c r="K12" s="9" t="str">
        <f t="shared" si="0"/>
        <v/>
      </c>
      <c r="L12" s="9"/>
      <c r="M12" s="9"/>
      <c r="N12" s="9"/>
      <c r="O12" s="10"/>
      <c r="P12" s="9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>
        <v>8</v>
      </c>
      <c r="B13" s="9"/>
      <c r="C13" s="9"/>
      <c r="D13" s="9"/>
      <c r="E13" s="9"/>
      <c r="F13" s="9"/>
      <c r="G13" s="9"/>
      <c r="H13" s="9"/>
      <c r="I13" s="9"/>
      <c r="J13" s="9"/>
      <c r="K13" s="9" t="str">
        <f t="shared" si="0"/>
        <v/>
      </c>
      <c r="L13" s="9"/>
      <c r="M13" s="9"/>
      <c r="N13" s="9"/>
      <c r="O13" s="10"/>
      <c r="P13" s="9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>
        <v>9</v>
      </c>
      <c r="B14" s="9"/>
      <c r="C14" s="9"/>
      <c r="D14" s="9"/>
      <c r="E14" s="9"/>
      <c r="F14" s="9"/>
      <c r="G14" s="9"/>
      <c r="H14" s="9"/>
      <c r="I14" s="9"/>
      <c r="J14" s="9"/>
      <c r="K14" s="9" t="str">
        <f t="shared" si="0"/>
        <v/>
      </c>
      <c r="L14" s="9"/>
      <c r="M14" s="9"/>
      <c r="N14" s="9"/>
      <c r="O14" s="10"/>
      <c r="P14" s="9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6">
        <v>10</v>
      </c>
      <c r="B15" s="9"/>
      <c r="C15" s="9"/>
      <c r="D15" s="9"/>
      <c r="E15" s="9"/>
      <c r="F15" s="9"/>
      <c r="G15" s="9"/>
      <c r="H15" s="9"/>
      <c r="I15" s="9"/>
      <c r="J15" s="9"/>
      <c r="K15" s="9" t="str">
        <f t="shared" si="0"/>
        <v/>
      </c>
      <c r="L15" s="9"/>
      <c r="M15" s="9"/>
      <c r="N15" s="9"/>
      <c r="O15" s="10"/>
      <c r="P15" s="9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6">
        <v>11</v>
      </c>
      <c r="B16" s="9"/>
      <c r="C16" s="9"/>
      <c r="D16" s="9"/>
      <c r="E16" s="9"/>
      <c r="F16" s="9"/>
      <c r="G16" s="9"/>
      <c r="H16" s="9"/>
      <c r="I16" s="9"/>
      <c r="J16" s="9"/>
      <c r="K16" s="9" t="str">
        <f t="shared" si="0"/>
        <v/>
      </c>
      <c r="L16" s="9"/>
      <c r="M16" s="9"/>
      <c r="N16" s="9"/>
      <c r="O16" s="10"/>
      <c r="P16" s="9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6">
        <v>12</v>
      </c>
      <c r="B17" s="9"/>
      <c r="C17" s="9"/>
      <c r="D17" s="9"/>
      <c r="E17" s="9"/>
      <c r="F17" s="9"/>
      <c r="G17" s="9"/>
      <c r="H17" s="9"/>
      <c r="I17" s="9"/>
      <c r="J17" s="9"/>
      <c r="K17" s="9" t="str">
        <f t="shared" si="0"/>
        <v/>
      </c>
      <c r="L17" s="9"/>
      <c r="M17" s="9"/>
      <c r="N17" s="9"/>
      <c r="O17" s="10"/>
      <c r="P17" s="9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6">
        <v>13</v>
      </c>
      <c r="B18" s="9"/>
      <c r="C18" s="9"/>
      <c r="D18" s="9"/>
      <c r="E18" s="9"/>
      <c r="F18" s="9"/>
      <c r="G18" s="9"/>
      <c r="H18" s="9"/>
      <c r="I18" s="9"/>
      <c r="J18" s="9"/>
      <c r="K18" s="9" t="str">
        <f t="shared" si="0"/>
        <v/>
      </c>
      <c r="L18" s="9"/>
      <c r="M18" s="9"/>
      <c r="N18" s="9"/>
      <c r="O18" s="10"/>
      <c r="P18" s="9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6">
        <v>14</v>
      </c>
      <c r="B19" s="9"/>
      <c r="C19" s="9"/>
      <c r="D19" s="9"/>
      <c r="E19" s="9"/>
      <c r="F19" s="9"/>
      <c r="G19" s="9"/>
      <c r="H19" s="9"/>
      <c r="I19" s="9"/>
      <c r="J19" s="9"/>
      <c r="K19" s="9" t="str">
        <f t="shared" si="0"/>
        <v/>
      </c>
      <c r="L19" s="9"/>
      <c r="M19" s="9"/>
      <c r="N19" s="9"/>
      <c r="O19" s="10"/>
      <c r="P19" s="9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6">
        <v>15</v>
      </c>
      <c r="B20" s="9"/>
      <c r="C20" s="9"/>
      <c r="D20" s="9"/>
      <c r="E20" s="9"/>
      <c r="F20" s="9"/>
      <c r="G20" s="9"/>
      <c r="H20" s="9"/>
      <c r="I20" s="9"/>
      <c r="J20" s="9"/>
      <c r="K20" s="9" t="str">
        <f t="shared" si="0"/>
        <v/>
      </c>
      <c r="L20" s="9"/>
      <c r="M20" s="9"/>
      <c r="N20" s="9"/>
      <c r="O20" s="10"/>
      <c r="P20" s="9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K6:K20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dataValidations count="1">
    <dataValidation type="list" sqref="I6:J20" xr:uid="{00000000-0002-0000-0700-000000000000}">
      <formula1>"1,2,3,4,5"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700-000002000000}">
          <x14:formula1>
            <xm:f>Valinnat!$B$2:$B$8</xm:f>
          </x14:formula1>
          <xm:sqref>P6:P20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0"/>
  <sheetViews>
    <sheetView workbookViewId="0">
      <selection activeCell="B6" sqref="B6"/>
    </sheetView>
  </sheetViews>
  <sheetFormatPr defaultColWidth="8.83203125" defaultRowHeight="14"/>
  <cols>
    <col min="1" max="1" width="30" customWidth="1"/>
    <col min="2" max="2" width="15" customWidth="1"/>
    <col min="3" max="3" width="34" customWidth="1"/>
    <col min="4" max="4" width="16" customWidth="1"/>
    <col min="5" max="5" width="10" customWidth="1"/>
    <col min="6" max="6" width="34" customWidth="1"/>
    <col min="7" max="7" width="20" customWidth="1"/>
    <col min="8" max="8" width="14" customWidth="1"/>
    <col min="9" max="9" width="16" customWidth="1"/>
  </cols>
  <sheetData>
    <row r="1" spans="1:26" ht="20.149999999999999" customHeight="1">
      <c r="A1" s="13" t="s">
        <v>142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143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8" t="s">
        <v>144</v>
      </c>
      <c r="B5" s="8" t="s">
        <v>145</v>
      </c>
      <c r="C5" s="8" t="s">
        <v>109</v>
      </c>
      <c r="D5" s="8" t="s">
        <v>146</v>
      </c>
      <c r="E5" s="8" t="s">
        <v>147</v>
      </c>
      <c r="F5" s="8" t="s">
        <v>148</v>
      </c>
      <c r="G5" s="8" t="s">
        <v>126</v>
      </c>
      <c r="H5" s="8" t="s">
        <v>141</v>
      </c>
      <c r="I5" s="8" t="s">
        <v>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 t="s">
        <v>149</v>
      </c>
      <c r="B6" s="9"/>
      <c r="C6" s="9"/>
      <c r="D6" s="9"/>
      <c r="E6" s="9" t="str">
        <f t="shared" ref="E6:E15" si="0">IF(OR(B6="",D6=""),"",D6-B6)</f>
        <v/>
      </c>
      <c r="F6" s="9"/>
      <c r="G6" s="9"/>
      <c r="H6" s="10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6" t="s">
        <v>150</v>
      </c>
      <c r="B7" s="9"/>
      <c r="C7" s="9"/>
      <c r="D7" s="9"/>
      <c r="E7" s="9" t="str">
        <f t="shared" si="0"/>
        <v/>
      </c>
      <c r="F7" s="9"/>
      <c r="G7" s="9"/>
      <c r="H7" s="10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 t="s">
        <v>151</v>
      </c>
      <c r="B8" s="9"/>
      <c r="C8" s="9"/>
      <c r="D8" s="9"/>
      <c r="E8" s="9" t="str">
        <f t="shared" si="0"/>
        <v/>
      </c>
      <c r="F8" s="9"/>
      <c r="G8" s="9"/>
      <c r="H8" s="10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 t="s">
        <v>152</v>
      </c>
      <c r="B9" s="9"/>
      <c r="C9" s="9"/>
      <c r="D9" s="9"/>
      <c r="E9" s="9" t="str">
        <f t="shared" si="0"/>
        <v/>
      </c>
      <c r="F9" s="9"/>
      <c r="G9" s="9"/>
      <c r="H9" s="10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6" t="s">
        <v>153</v>
      </c>
      <c r="B10" s="9"/>
      <c r="C10" s="9"/>
      <c r="D10" s="9"/>
      <c r="E10" s="9" t="str">
        <f t="shared" si="0"/>
        <v/>
      </c>
      <c r="F10" s="9"/>
      <c r="G10" s="9"/>
      <c r="H10" s="10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6" t="s">
        <v>154</v>
      </c>
      <c r="B11" s="9"/>
      <c r="C11" s="9"/>
      <c r="D11" s="9"/>
      <c r="E11" s="9" t="str">
        <f t="shared" si="0"/>
        <v/>
      </c>
      <c r="F11" s="9"/>
      <c r="G11" s="9"/>
      <c r="H11" s="10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 t="s">
        <v>155</v>
      </c>
      <c r="B12" s="9"/>
      <c r="C12" s="9"/>
      <c r="D12" s="9"/>
      <c r="E12" s="9" t="str">
        <f t="shared" si="0"/>
        <v/>
      </c>
      <c r="F12" s="9"/>
      <c r="G12" s="9"/>
      <c r="H12" s="10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 t="s">
        <v>156</v>
      </c>
      <c r="B13" s="9"/>
      <c r="C13" s="9"/>
      <c r="D13" s="9"/>
      <c r="E13" s="9" t="str">
        <f t="shared" si="0"/>
        <v/>
      </c>
      <c r="F13" s="9"/>
      <c r="G13" s="9"/>
      <c r="H13" s="10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 t="s">
        <v>157</v>
      </c>
      <c r="B14" s="9"/>
      <c r="C14" s="9"/>
      <c r="D14" s="9"/>
      <c r="E14" s="9" t="str">
        <f t="shared" si="0"/>
        <v/>
      </c>
      <c r="F14" s="9"/>
      <c r="G14" s="9"/>
      <c r="H14" s="10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6" t="s">
        <v>158</v>
      </c>
      <c r="B15" s="9"/>
      <c r="C15" s="9"/>
      <c r="D15" s="9"/>
      <c r="E15" s="9" t="str">
        <f t="shared" si="0"/>
        <v/>
      </c>
      <c r="F15" s="9"/>
      <c r="G15" s="9"/>
      <c r="H15" s="10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B6:B15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E6:E15">
    <cfRule type="dataBar" priority="2">
      <dataBar>
        <cfvo type="min"/>
        <cfvo type="max"/>
        <color rgb="FF5B9BD5"/>
      </dataBar>
    </cfRule>
    <cfRule type="dataBar" priority="3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{D211BFC7-9725-3EB3-30A2-F26D0ECFE171}</x14:id>
        </ext>
      </extLst>
    </cfRule>
  </conditionalFormatting>
  <dataValidations count="1">
    <dataValidation type="list" sqref="B6:B15 D6:D15" xr:uid="{00000000-0002-0000-0800-000000000000}">
      <formula1>"0,1,2,3,4"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211BFC7-9725-3EB3-30A2-F26D0ECFE171}">
            <x14:dataBar>
              <x14:cfvo type="min"/>
              <x14:cfvo type="max"/>
              <x14:negativeFillColor auto="1"/>
              <x14:axisColor auto="1"/>
            </x14:dataBar>
          </x14:cfRule>
          <xm:sqref>E6:E15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800-000002000000}">
          <x14:formula1>
            <xm:f>Valinnat!$B$2:$B$8</xm:f>
          </x14:formula1>
          <xm:sqref>I6:I15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0"/>
  <sheetViews>
    <sheetView workbookViewId="0">
      <selection sqref="A1:J1"/>
    </sheetView>
  </sheetViews>
  <sheetFormatPr defaultColWidth="8.83203125" defaultRowHeight="14"/>
  <cols>
    <col min="1" max="1" width="6" customWidth="1"/>
    <col min="2" max="2" width="30" customWidth="1"/>
    <col min="3" max="3" width="26" customWidth="1"/>
    <col min="4" max="4" width="15" customWidth="1"/>
    <col min="5" max="5" width="20" customWidth="1"/>
    <col min="6" max="6" width="24" customWidth="1"/>
    <col min="7" max="8" width="14" customWidth="1"/>
    <col min="9" max="9" width="30" customWidth="1"/>
    <col min="10" max="10" width="26" customWidth="1"/>
    <col min="11" max="11" width="22" customWidth="1"/>
    <col min="12" max="12" width="16" customWidth="1"/>
    <col min="13" max="13" width="14" customWidth="1"/>
    <col min="14" max="14" width="16" customWidth="1"/>
    <col min="15" max="15" width="26" customWidth="1"/>
  </cols>
  <sheetData>
    <row r="1" spans="1:26" ht="20.149999999999999" customHeight="1">
      <c r="A1" s="13" t="s">
        <v>159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160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8" t="s">
        <v>81</v>
      </c>
      <c r="B5" s="8" t="s">
        <v>161</v>
      </c>
      <c r="C5" s="8" t="s">
        <v>162</v>
      </c>
      <c r="D5" s="8" t="s">
        <v>94</v>
      </c>
      <c r="E5" s="8" t="s">
        <v>126</v>
      </c>
      <c r="F5" s="8" t="s">
        <v>163</v>
      </c>
      <c r="G5" s="8" t="s">
        <v>164</v>
      </c>
      <c r="H5" s="8" t="s">
        <v>141</v>
      </c>
      <c r="I5" s="8" t="s">
        <v>165</v>
      </c>
      <c r="J5" s="8" t="s">
        <v>166</v>
      </c>
      <c r="K5" s="8" t="s">
        <v>167</v>
      </c>
      <c r="L5" s="8" t="s">
        <v>1</v>
      </c>
      <c r="M5" s="8" t="s">
        <v>168</v>
      </c>
      <c r="N5" s="8" t="s">
        <v>169</v>
      </c>
      <c r="O5" s="8" t="s">
        <v>170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>
        <v>1</v>
      </c>
      <c r="B6" s="9"/>
      <c r="C6" s="9"/>
      <c r="D6" s="9"/>
      <c r="E6" s="9"/>
      <c r="F6" s="9"/>
      <c r="G6" s="10"/>
      <c r="H6" s="10"/>
      <c r="I6" s="9"/>
      <c r="J6" s="9"/>
      <c r="K6" s="9"/>
      <c r="L6" s="9"/>
      <c r="M6" s="11"/>
      <c r="N6" s="10"/>
      <c r="O6" s="9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6">
        <v>2</v>
      </c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11"/>
      <c r="N7" s="10"/>
      <c r="O7" s="9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>
        <v>3</v>
      </c>
      <c r="B8" s="9"/>
      <c r="C8" s="9"/>
      <c r="D8" s="9"/>
      <c r="E8" s="9"/>
      <c r="F8" s="9"/>
      <c r="G8" s="10"/>
      <c r="H8" s="10"/>
      <c r="I8" s="9"/>
      <c r="J8" s="9"/>
      <c r="K8" s="9"/>
      <c r="L8" s="9"/>
      <c r="M8" s="11"/>
      <c r="N8" s="10"/>
      <c r="O8" s="9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>
        <v>4</v>
      </c>
      <c r="B9" s="9"/>
      <c r="C9" s="9"/>
      <c r="D9" s="9"/>
      <c r="E9" s="9"/>
      <c r="F9" s="9"/>
      <c r="G9" s="10"/>
      <c r="H9" s="10"/>
      <c r="I9" s="9"/>
      <c r="J9" s="9"/>
      <c r="K9" s="9"/>
      <c r="L9" s="9"/>
      <c r="M9" s="11"/>
      <c r="N9" s="10"/>
      <c r="O9" s="9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6">
        <v>5</v>
      </c>
      <c r="B10" s="9"/>
      <c r="C10" s="9"/>
      <c r="D10" s="9"/>
      <c r="E10" s="9"/>
      <c r="F10" s="9"/>
      <c r="G10" s="10"/>
      <c r="H10" s="10"/>
      <c r="I10" s="9"/>
      <c r="J10" s="9"/>
      <c r="K10" s="9"/>
      <c r="L10" s="9"/>
      <c r="M10" s="11"/>
      <c r="N10" s="10"/>
      <c r="O10" s="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6">
        <v>6</v>
      </c>
      <c r="B11" s="9"/>
      <c r="C11" s="9"/>
      <c r="D11" s="9"/>
      <c r="E11" s="9"/>
      <c r="F11" s="9"/>
      <c r="G11" s="10"/>
      <c r="H11" s="10"/>
      <c r="I11" s="9"/>
      <c r="J11" s="9"/>
      <c r="K11" s="9"/>
      <c r="L11" s="9"/>
      <c r="M11" s="11"/>
      <c r="N11" s="10"/>
      <c r="O11" s="9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>
        <v>7</v>
      </c>
      <c r="B12" s="9"/>
      <c r="C12" s="9"/>
      <c r="D12" s="9"/>
      <c r="E12" s="9"/>
      <c r="F12" s="9"/>
      <c r="G12" s="10"/>
      <c r="H12" s="10"/>
      <c r="I12" s="9"/>
      <c r="J12" s="9"/>
      <c r="K12" s="9"/>
      <c r="L12" s="9"/>
      <c r="M12" s="11"/>
      <c r="N12" s="10"/>
      <c r="O12" s="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>
        <v>8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11"/>
      <c r="N13" s="10"/>
      <c r="O13" s="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>
        <v>9</v>
      </c>
      <c r="B14" s="9"/>
      <c r="C14" s="9"/>
      <c r="D14" s="9"/>
      <c r="E14" s="9"/>
      <c r="F14" s="9"/>
      <c r="G14" s="10"/>
      <c r="H14" s="10"/>
      <c r="I14" s="9"/>
      <c r="J14" s="9"/>
      <c r="K14" s="9"/>
      <c r="L14" s="9"/>
      <c r="M14" s="11"/>
      <c r="N14" s="10"/>
      <c r="O14" s="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6">
        <v>10</v>
      </c>
      <c r="B15" s="9"/>
      <c r="C15" s="9"/>
      <c r="D15" s="9"/>
      <c r="E15" s="9"/>
      <c r="F15" s="9"/>
      <c r="G15" s="10"/>
      <c r="H15" s="10"/>
      <c r="I15" s="9"/>
      <c r="J15" s="9"/>
      <c r="K15" s="9"/>
      <c r="L15" s="9"/>
      <c r="M15" s="11"/>
      <c r="N15" s="10"/>
      <c r="O15" s="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6">
        <v>11</v>
      </c>
      <c r="B16" s="9"/>
      <c r="C16" s="9"/>
      <c r="D16" s="9"/>
      <c r="E16" s="9"/>
      <c r="F16" s="9"/>
      <c r="G16" s="10"/>
      <c r="H16" s="10"/>
      <c r="I16" s="9"/>
      <c r="J16" s="9"/>
      <c r="K16" s="9"/>
      <c r="L16" s="9"/>
      <c r="M16" s="11"/>
      <c r="N16" s="10"/>
      <c r="O16" s="9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6">
        <v>12</v>
      </c>
      <c r="B17" s="9"/>
      <c r="C17" s="9"/>
      <c r="D17" s="9"/>
      <c r="E17" s="9"/>
      <c r="F17" s="9"/>
      <c r="G17" s="10"/>
      <c r="H17" s="10"/>
      <c r="I17" s="9"/>
      <c r="J17" s="9"/>
      <c r="K17" s="9"/>
      <c r="L17" s="9"/>
      <c r="M17" s="11"/>
      <c r="N17" s="10"/>
      <c r="O17" s="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6">
        <v>13</v>
      </c>
      <c r="B18" s="9"/>
      <c r="C18" s="9"/>
      <c r="D18" s="9"/>
      <c r="E18" s="9"/>
      <c r="F18" s="9"/>
      <c r="G18" s="10"/>
      <c r="H18" s="10"/>
      <c r="I18" s="9"/>
      <c r="J18" s="9"/>
      <c r="K18" s="9"/>
      <c r="L18" s="9"/>
      <c r="M18" s="11"/>
      <c r="N18" s="10"/>
      <c r="O18" s="9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6">
        <v>14</v>
      </c>
      <c r="B19" s="9"/>
      <c r="C19" s="9"/>
      <c r="D19" s="9"/>
      <c r="E19" s="9"/>
      <c r="F19" s="9"/>
      <c r="G19" s="10"/>
      <c r="H19" s="10"/>
      <c r="I19" s="9"/>
      <c r="J19" s="9"/>
      <c r="K19" s="9"/>
      <c r="L19" s="9"/>
      <c r="M19" s="11"/>
      <c r="N19" s="10"/>
      <c r="O19" s="9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6">
        <v>15</v>
      </c>
      <c r="B20" s="9"/>
      <c r="C20" s="9"/>
      <c r="D20" s="9"/>
      <c r="E20" s="9"/>
      <c r="F20" s="9"/>
      <c r="G20" s="10"/>
      <c r="H20" s="10"/>
      <c r="I20" s="9"/>
      <c r="J20" s="9"/>
      <c r="K20" s="9"/>
      <c r="L20" s="9"/>
      <c r="M20" s="11"/>
      <c r="N20" s="10"/>
      <c r="O20" s="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6">
        <v>16</v>
      </c>
      <c r="B21" s="9"/>
      <c r="C21" s="9"/>
      <c r="D21" s="9"/>
      <c r="E21" s="9"/>
      <c r="F21" s="9"/>
      <c r="G21" s="10"/>
      <c r="H21" s="10"/>
      <c r="I21" s="9"/>
      <c r="J21" s="9"/>
      <c r="K21" s="9"/>
      <c r="L21" s="9"/>
      <c r="M21" s="11"/>
      <c r="N21" s="10"/>
      <c r="O21" s="9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6">
        <v>17</v>
      </c>
      <c r="B22" s="9"/>
      <c r="C22" s="9"/>
      <c r="D22" s="9"/>
      <c r="E22" s="9"/>
      <c r="F22" s="9"/>
      <c r="G22" s="10"/>
      <c r="H22" s="10"/>
      <c r="I22" s="9"/>
      <c r="J22" s="9"/>
      <c r="K22" s="9"/>
      <c r="L22" s="9"/>
      <c r="M22" s="11"/>
      <c r="N22" s="10"/>
      <c r="O22" s="9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6">
        <v>18</v>
      </c>
      <c r="B23" s="9"/>
      <c r="C23" s="9"/>
      <c r="D23" s="9"/>
      <c r="E23" s="9"/>
      <c r="F23" s="9"/>
      <c r="G23" s="10"/>
      <c r="H23" s="10"/>
      <c r="I23" s="9"/>
      <c r="J23" s="9"/>
      <c r="K23" s="9"/>
      <c r="L23" s="9"/>
      <c r="M23" s="11"/>
      <c r="N23" s="10"/>
      <c r="O23" s="9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6">
        <v>19</v>
      </c>
      <c r="B24" s="9"/>
      <c r="C24" s="9"/>
      <c r="D24" s="9"/>
      <c r="E24" s="9"/>
      <c r="F24" s="9"/>
      <c r="G24" s="10"/>
      <c r="H24" s="10"/>
      <c r="I24" s="9"/>
      <c r="J24" s="9"/>
      <c r="K24" s="9"/>
      <c r="L24" s="9"/>
      <c r="M24" s="11"/>
      <c r="N24" s="10"/>
      <c r="O24" s="9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6">
        <v>20</v>
      </c>
      <c r="B25" s="9"/>
      <c r="C25" s="9"/>
      <c r="D25" s="9"/>
      <c r="E25" s="9"/>
      <c r="F25" s="9"/>
      <c r="G25" s="10"/>
      <c r="H25" s="10"/>
      <c r="I25" s="9"/>
      <c r="J25" s="9"/>
      <c r="K25" s="9"/>
      <c r="L25" s="9"/>
      <c r="M25" s="11"/>
      <c r="N25" s="10"/>
      <c r="O25" s="9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M6:M25">
    <cfRule type="dataBar" priority="1">
      <dataBar>
        <cfvo type="min"/>
        <cfvo type="max"/>
        <color rgb="FF70AD47"/>
      </dataBar>
    </cfRule>
    <cfRule type="dataBar" priority="2">
      <dataBar>
        <cfvo type="min"/>
        <cfvo type="max"/>
        <color rgb="FF70AD47"/>
      </dataBar>
      <extLst>
        <ext xmlns:x14="http://schemas.microsoft.com/office/spreadsheetml/2009/9/main" uri="{B025F937-C7B1-47D3-B67F-A62EFF666E3E}">
          <x14:id>{1177D80B-E61B-54E7-E73C-815FFFF6D623}</x14:id>
        </ext>
      </extLst>
    </cfRule>
  </conditionalFormatting>
  <dataValidations count="1">
    <dataValidation sqref="M6:M25" xr:uid="{00000000-0002-0000-0900-000002000000}">
      <formula1>0</formula1>
      <formula2>100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77D80B-E61B-54E7-E73C-815FFFF6D623}">
            <x14:dataBar>
              <x14:cfvo type="min"/>
              <x14:cfvo type="max"/>
              <x14:negativeFillColor auto="1"/>
              <x14:axisColor auto="1"/>
            </x14:dataBar>
          </x14:cfRule>
          <xm:sqref>M6:M25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900-000000000000}">
          <x14:formula1>
            <xm:f>Valinnat!$A$2:$A$5</xm:f>
          </x14:formula1>
          <xm:sqref>D6:D25</xm:sqref>
        </x14:dataValidation>
        <x14:dataValidation type="list" xr:uid="{00000000-0002-0000-0900-000001000000}">
          <x14:formula1>
            <xm:f>Valinnat!$B$2:$B$8</xm:f>
          </x14:formula1>
          <xm:sqref>L6:L25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40"/>
  <sheetViews>
    <sheetView workbookViewId="0">
      <selection sqref="A1:J1"/>
    </sheetView>
  </sheetViews>
  <sheetFormatPr defaultColWidth="8.83203125" defaultRowHeight="14"/>
  <cols>
    <col min="1" max="1" width="48" customWidth="1"/>
    <col min="2" max="2" width="16" customWidth="1"/>
    <col min="3" max="3" width="32" customWidth="1"/>
    <col min="4" max="4" width="20" customWidth="1"/>
    <col min="5" max="5" width="32" customWidth="1"/>
    <col min="6" max="6" width="14" customWidth="1"/>
  </cols>
  <sheetData>
    <row r="1" spans="1:26" ht="20.149999999999999" customHeight="1">
      <c r="A1" s="13" t="s">
        <v>171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172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8" t="s">
        <v>173</v>
      </c>
      <c r="B5" s="8" t="s">
        <v>174</v>
      </c>
      <c r="C5" s="8" t="s">
        <v>175</v>
      </c>
      <c r="D5" s="8" t="s">
        <v>88</v>
      </c>
      <c r="E5" s="8" t="s">
        <v>176</v>
      </c>
      <c r="F5" s="8" t="s">
        <v>141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 t="s">
        <v>177</v>
      </c>
      <c r="B6" s="9"/>
      <c r="C6" s="9"/>
      <c r="D6" s="9"/>
      <c r="E6" s="9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">
      <c r="A7" s="6" t="s">
        <v>178</v>
      </c>
      <c r="B7" s="9"/>
      <c r="C7" s="9"/>
      <c r="D7" s="9"/>
      <c r="E7" s="9"/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 t="s">
        <v>179</v>
      </c>
      <c r="B8" s="9"/>
      <c r="C8" s="9"/>
      <c r="D8" s="9"/>
      <c r="E8" s="9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 t="s">
        <v>180</v>
      </c>
      <c r="B9" s="9"/>
      <c r="C9" s="9"/>
      <c r="D9" s="9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">
      <c r="A10" s="6" t="s">
        <v>181</v>
      </c>
      <c r="B10" s="9"/>
      <c r="C10" s="9"/>
      <c r="D10" s="9"/>
      <c r="E10" s="9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6" t="s">
        <v>182</v>
      </c>
      <c r="B11" s="9"/>
      <c r="C11" s="9"/>
      <c r="D11" s="9"/>
      <c r="E11" s="9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 t="s">
        <v>183</v>
      </c>
      <c r="B12" s="9"/>
      <c r="C12" s="9"/>
      <c r="D12" s="9"/>
      <c r="E12" s="9"/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 t="s">
        <v>184</v>
      </c>
      <c r="B13" s="9"/>
      <c r="C13" s="9"/>
      <c r="D13" s="9"/>
      <c r="E13" s="9"/>
      <c r="F13" s="1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 t="s">
        <v>185</v>
      </c>
      <c r="B14" s="9"/>
      <c r="C14" s="9"/>
      <c r="D14" s="9"/>
      <c r="E14" s="9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6" t="s">
        <v>186</v>
      </c>
      <c r="B15" s="9"/>
      <c r="C15" s="9"/>
      <c r="D15" s="9"/>
      <c r="E15" s="9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B6:B15">
    <cfRule type="expression" dxfId="2" priority="1">
      <formula>B6="Kyllä"</formula>
    </cfRule>
    <cfRule type="expression" dxfId="1" priority="2">
      <formula>B6="Osittain"</formula>
    </cfRule>
    <cfRule type="expression" dxfId="0" priority="3">
      <formula>B6="Ei"</formula>
    </cfRule>
  </conditionalFormatting>
  <dataValidations count="1">
    <dataValidation type="list" sqref="B6:B15" xr:uid="{00000000-0002-0000-0A00-000000000000}">
      <formula1>"Kyllä,Osittain,Ei,Ei sovellu"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0"/>
  <sheetViews>
    <sheetView zoomScale="144" zoomScaleNormal="144" workbookViewId="0">
      <selection activeCell="A2" sqref="A2:J3"/>
    </sheetView>
  </sheetViews>
  <sheetFormatPr defaultColWidth="8.83203125" defaultRowHeight="14"/>
  <cols>
    <col min="1" max="1" width="44" customWidth="1"/>
    <col min="2" max="2" width="20" customWidth="1"/>
    <col min="3" max="3" width="18" customWidth="1"/>
    <col min="4" max="4" width="22" customWidth="1"/>
    <col min="6" max="6" width="30" customWidth="1"/>
    <col min="7" max="7" width="12" customWidth="1"/>
  </cols>
  <sheetData>
    <row r="1" spans="1:26" ht="20.149999999999999" customHeight="1">
      <c r="A1" s="13" t="s">
        <v>187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15" t="s">
        <v>188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4"/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 t="s">
        <v>189</v>
      </c>
      <c r="B5" s="4" t="s">
        <v>190</v>
      </c>
      <c r="C5" s="4" t="s">
        <v>191</v>
      </c>
      <c r="D5" s="4" t="s">
        <v>192</v>
      </c>
      <c r="E5" s="3"/>
      <c r="F5" s="4" t="s">
        <v>144</v>
      </c>
      <c r="G5" s="4" t="s">
        <v>93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 t="s">
        <v>193</v>
      </c>
      <c r="B6" s="12">
        <f>IFERROR(AVERAGE(Itsearvio!B6:B15),0)</f>
        <v>0</v>
      </c>
      <c r="C6" s="7" t="s">
        <v>194</v>
      </c>
      <c r="D6" s="7"/>
      <c r="E6" s="3"/>
      <c r="F6" s="3" t="s">
        <v>149</v>
      </c>
      <c r="G6" s="3">
        <f>Itsearvio!B6</f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 t="s">
        <v>195</v>
      </c>
      <c r="B7" s="7">
        <f>COUNTIF(Riskit!B6:B20,"?*")</f>
        <v>0</v>
      </c>
      <c r="C7" s="7"/>
      <c r="D7" s="7"/>
      <c r="E7" s="3"/>
      <c r="F7" s="3" t="s">
        <v>150</v>
      </c>
      <c r="G7" s="3">
        <f>Itsearvio!B7</f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 t="s">
        <v>196</v>
      </c>
      <c r="B8" s="7">
        <f>COUNTIF(Riskit!K6:K20,"&gt;=15")</f>
        <v>0</v>
      </c>
      <c r="C8" s="7"/>
      <c r="D8" s="7"/>
      <c r="E8" s="3"/>
      <c r="F8" s="3" t="s">
        <v>151</v>
      </c>
      <c r="G8" s="3">
        <f>Itsearvio!B8</f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 t="s">
        <v>197</v>
      </c>
      <c r="B9" s="7">
        <f>COUNTIF(Toimenpiteet!B6:B25,"?*")-COUNTIFS(Toimenpiteet!B6:B25,"?*",Toimenpiteet!L6:L25,"Valmis")</f>
        <v>0</v>
      </c>
      <c r="C9" s="7"/>
      <c r="D9" s="7"/>
      <c r="E9" s="3"/>
      <c r="F9" s="3" t="s">
        <v>152</v>
      </c>
      <c r="G9" s="3">
        <f>Itsearvio!B9</f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 t="s">
        <v>198</v>
      </c>
      <c r="B10" s="7">
        <f>COUNTIF(Toimenpiteet!L6:L25,"Valmis")</f>
        <v>0</v>
      </c>
      <c r="C10" s="7"/>
      <c r="D10" s="7"/>
      <c r="E10" s="3"/>
      <c r="F10" s="3" t="s">
        <v>153</v>
      </c>
      <c r="G10" s="3">
        <f>Itsearvio!B10</f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 t="s">
        <v>154</v>
      </c>
      <c r="G11" s="3">
        <f>Itsearvio!B11</f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4" t="s">
        <v>199</v>
      </c>
      <c r="B12" s="4" t="s">
        <v>88</v>
      </c>
      <c r="C12" s="4" t="s">
        <v>141</v>
      </c>
      <c r="D12" s="4" t="s">
        <v>1</v>
      </c>
      <c r="E12" s="3"/>
      <c r="F12" s="3" t="s">
        <v>155</v>
      </c>
      <c r="G12" s="3">
        <f>Itsearvio!B12</f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9" t="s">
        <v>200</v>
      </c>
      <c r="B13" s="9"/>
      <c r="C13" s="10"/>
      <c r="D13" s="9"/>
      <c r="E13" s="3"/>
      <c r="F13" s="3" t="s">
        <v>156</v>
      </c>
      <c r="G13" s="3">
        <f>Itsearvio!B13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9" t="s">
        <v>201</v>
      </c>
      <c r="B14" s="9"/>
      <c r="C14" s="10"/>
      <c r="D14" s="9"/>
      <c r="E14" s="3"/>
      <c r="F14" s="3" t="s">
        <v>157</v>
      </c>
      <c r="G14" s="3">
        <f>Itsearvio!B14</f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9" t="s">
        <v>202</v>
      </c>
      <c r="B15" s="9"/>
      <c r="C15" s="10"/>
      <c r="D15" s="9"/>
      <c r="E15" s="3"/>
      <c r="F15" s="3" t="s">
        <v>158</v>
      </c>
      <c r="G15" s="3">
        <f>Itsearvio!B15</f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9" t="s">
        <v>203</v>
      </c>
      <c r="B16" s="9"/>
      <c r="C16" s="10"/>
      <c r="D16" s="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9" t="s">
        <v>204</v>
      </c>
      <c r="B17" s="9"/>
      <c r="C17" s="10"/>
      <c r="D17" s="9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9" t="s">
        <v>205</v>
      </c>
      <c r="B18" s="9"/>
      <c r="C18" s="10"/>
      <c r="D18" s="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</sheetData>
  <mergeCells count="2">
    <mergeCell ref="A1:J1"/>
    <mergeCell ref="A2:J3"/>
  </mergeCells>
  <conditionalFormatting sqref="B6:B10">
    <cfRule type="dataBar" priority="1">
      <dataBar>
        <cfvo type="min"/>
        <cfvo type="max"/>
        <color rgb="FF5B9BD5"/>
      </dataBar>
    </cfRule>
    <cfRule type="dataBar" priority="2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{5E298282-FFD1-63D7-DE6F-03CAD1722DA7}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298282-FFD1-63D7-DE6F-03CAD1722DA7}">
            <x14:dataBar>
              <x14:cfvo type="min"/>
              <x14:cfvo type="max"/>
              <x14:negativeFillColor auto="1"/>
              <x14:axisColor auto="1"/>
            </x14:dataBar>
          </x14:cfRule>
          <xm:sqref>B6:B10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B00-000000000000}">
          <x14:formula1>
            <xm:f>Valinnat!$B$2:$B$8</xm:f>
          </x14:formula1>
          <xm:sqref>D13:D18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0cb237-6f05-4517-9631-e1d0284a8282">
      <Terms xmlns="http://schemas.microsoft.com/office/infopath/2007/PartnerControls"/>
    </lcf76f155ced4ddcb4097134ff3c332f>
    <SharedWithUsers xmlns="840cb237-6f05-4517-9631-e1d0284a8282">
      <UserInfo>
        <DisplayName/>
        <AccountId xsi:nil="true"/>
        <AccountType/>
      </UserInfo>
    </SharedWithUsers>
    <TaxCatchAll xmlns="b4b73a0a-8907-47ff-af78-5a91e02d81f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4DDEC1C320B2541B27ADEAEE73CC114" ma:contentTypeVersion="15" ma:contentTypeDescription="Luo uusi asiakirja." ma:contentTypeScope="" ma:versionID="4703a24d60c9efa89a985ac7fbd464cc">
  <xsd:schema xmlns:xsd="http://www.w3.org/2001/XMLSchema" xmlns:xs="http://www.w3.org/2001/XMLSchema" xmlns:p="http://schemas.microsoft.com/office/2006/metadata/properties" xmlns:ns2="840cb237-6f05-4517-9631-e1d0284a8282" xmlns:ns3="b4b73a0a-8907-47ff-af78-5a91e02d81f1" targetNamespace="http://schemas.microsoft.com/office/2006/metadata/properties" ma:root="true" ma:fieldsID="eebf90cbadb41289151860a5be0e57f4" ns2:_="" ns3:_="">
    <xsd:import namespace="840cb237-6f05-4517-9631-e1d0284a8282"/>
    <xsd:import namespace="b4b73a0a-8907-47ff-af78-5a91e02d81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cb237-6f05-4517-9631-e1d0284a82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820d0138-141e-4207-b4a6-ad3372a87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73a0a-8907-47ff-af78-5a91e02d81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a094cb-5eca-4419-8ebd-226a185ba732}" ma:internalName="TaxCatchAll" ma:showField="CatchAllData" ma:web="b4b73a0a-8907-47ff-af78-5a91e02d81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D60048-F310-4DF9-AE0B-42922B0224F1}">
  <ds:schemaRefs>
    <ds:schemaRef ds:uri="http://purl.org/dc/terms/"/>
    <ds:schemaRef ds:uri="http://schemas.microsoft.com/office/infopath/2007/PartnerControls"/>
    <ds:schemaRef ds:uri="b4b73a0a-8907-47ff-af78-5a91e02d81f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840cb237-6f05-4517-9631-e1d0284a8282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E0ECDA-CC2E-4456-9628-D8EDF79E5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A591F-54B5-441A-9215-46C91DCEE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cb237-6f05-4517-9631-e1d0284a8282"/>
    <ds:schemaRef ds:uri="b4b73a0a-8907-47ff-af78-5a91e02d81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215772-83bf-4788-8065-52456fa26027}" enabled="0" method="" siteId="{aa215772-83bf-4788-8065-52456fa2602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Valinnat</vt:lpstr>
      <vt:lpstr>Ohjeet</vt:lpstr>
      <vt:lpstr>Kryptoriippuvuudet</vt:lpstr>
      <vt:lpstr>Kryptoketteryys</vt:lpstr>
      <vt:lpstr>Toimittajat</vt:lpstr>
      <vt:lpstr>Riskit</vt:lpstr>
      <vt:lpstr>Itsearvio</vt:lpstr>
      <vt:lpstr>Toimenpiteet</vt:lpstr>
      <vt:lpstr>Onnistumiskriteerit</vt:lpstr>
      <vt:lpstr>Yhteenveto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Kvanttiturvallisuus - syventava tyokirja</dc:title>
  <dc:subject/>
  <dc:creator>Ruohonen Karoliina (DVV)</dc:creator>
  <cp:keywords/>
  <dc:description/>
  <cp:lastModifiedBy>Ruohonen Karoliina (DVV)</cp:lastModifiedBy>
  <cp:revision/>
  <cp:lastPrinted>2026-10-12T12:12:41Z</cp:lastPrinted>
  <dcterms:created xsi:type="dcterms:W3CDTF">2026-09-29T10:34:00Z</dcterms:created>
  <dcterms:modified xsi:type="dcterms:W3CDTF">2026-10-12T12:12:51Z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0x01010064DDEC1C320B2541B27ADEAEE73CC114</vt:lpwstr>
  </property>
  <property fmtid="{D5CDD505-2E9C-101B-9397-08002B2CF9AE}" pid="3" name="MediaServiceImageTags">
    <vt:lpwstr/>
  </property>
</Properties>
</file>